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updateLinks="never" defaultThemeVersion="124226"/>
  <mc:AlternateContent xmlns:mc="http://schemas.openxmlformats.org/markup-compatibility/2006">
    <mc:Choice Requires="x15">
      <x15ac:absPath xmlns:x15ac="http://schemas.microsoft.com/office/spreadsheetml/2010/11/ac" url="D:\ODSJEK\DOKUMENTI ZA WEB SAJT\INTEGRALNA STRATEGIJA\PLANOVI IMPLEMENTACIJE\ZAKLJUČANI PLANOVI\"/>
    </mc:Choice>
  </mc:AlternateContent>
  <bookViews>
    <workbookView xWindow="0" yWindow="1260" windowWidth="20730" windowHeight="8475" tabRatio="836"/>
  </bookViews>
  <sheets>
    <sheet name="Plan 2015-2017" sheetId="1" r:id="rId1"/>
    <sheet name="Ukupno po godinama" sheetId="5" r:id="rId2"/>
    <sheet name="Ukupno po sektorima" sheetId="8" r:id="rId3"/>
  </sheets>
  <definedNames>
    <definedName name="_xlnm._FilterDatabase" localSheetId="0" hidden="1">'Plan 2015-2017'!$Z$1:$Z$275</definedName>
  </definedNames>
  <calcPr calcId="162913"/>
</workbook>
</file>

<file path=xl/calcChain.xml><?xml version="1.0" encoding="utf-8"?>
<calcChain xmlns="http://schemas.openxmlformats.org/spreadsheetml/2006/main">
  <c r="S71" i="1" l="1"/>
  <c r="W71" i="1" s="1"/>
  <c r="J71" i="1"/>
  <c r="S110" i="1"/>
  <c r="W110" i="1" s="1"/>
  <c r="J110" i="1"/>
  <c r="S105" i="1" l="1"/>
  <c r="T160" i="1" l="1"/>
  <c r="G160" i="1"/>
  <c r="W157" i="1" l="1"/>
  <c r="W158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E158" i="1" s="1"/>
  <c r="J159" i="1"/>
  <c r="J7" i="1"/>
  <c r="S112" i="1"/>
  <c r="W112" i="1" s="1"/>
  <c r="E112" i="1" l="1"/>
  <c r="E157" i="1"/>
  <c r="E71" i="1"/>
  <c r="S114" i="1" l="1"/>
  <c r="W114" i="1" s="1"/>
  <c r="E114" i="1" s="1"/>
  <c r="S154" i="1" l="1"/>
  <c r="W154" i="1" s="1"/>
  <c r="E154" i="1" s="1"/>
  <c r="S11" i="1" l="1"/>
  <c r="W11" i="1" s="1"/>
  <c r="E11" i="1" s="1"/>
  <c r="S10" i="1"/>
  <c r="W10" i="1" s="1"/>
  <c r="E10" i="1" s="1"/>
  <c r="S9" i="1"/>
  <c r="W9" i="1" s="1"/>
  <c r="E9" i="1" s="1"/>
  <c r="S8" i="1"/>
  <c r="W8" i="1" s="1"/>
  <c r="E8" i="1" s="1"/>
  <c r="S113" i="1" l="1"/>
  <c r="W113" i="1" s="1"/>
  <c r="E113" i="1" s="1"/>
  <c r="S54" i="1" l="1"/>
  <c r="W54" i="1" s="1"/>
  <c r="E54" i="1" s="1"/>
  <c r="S12" i="1" l="1"/>
  <c r="W12" i="1" s="1"/>
  <c r="E12" i="1" s="1"/>
  <c r="S13" i="1"/>
  <c r="W13" i="1" s="1"/>
  <c r="E13" i="1" s="1"/>
  <c r="S14" i="1"/>
  <c r="W14" i="1" s="1"/>
  <c r="E14" i="1" s="1"/>
  <c r="S15" i="1"/>
  <c r="W15" i="1" s="1"/>
  <c r="E15" i="1" s="1"/>
  <c r="S16" i="1"/>
  <c r="W16" i="1" s="1"/>
  <c r="E16" i="1" s="1"/>
  <c r="S17" i="1"/>
  <c r="W17" i="1" s="1"/>
  <c r="E17" i="1" s="1"/>
  <c r="S18" i="1"/>
  <c r="W18" i="1" s="1"/>
  <c r="E18" i="1" s="1"/>
  <c r="S19" i="1"/>
  <c r="W19" i="1" s="1"/>
  <c r="E19" i="1" s="1"/>
  <c r="S20" i="1"/>
  <c r="W20" i="1" s="1"/>
  <c r="E20" i="1" s="1"/>
  <c r="S21" i="1"/>
  <c r="W21" i="1" s="1"/>
  <c r="E21" i="1" s="1"/>
  <c r="S22" i="1"/>
  <c r="W22" i="1" s="1"/>
  <c r="E22" i="1" s="1"/>
  <c r="S23" i="1"/>
  <c r="W23" i="1" s="1"/>
  <c r="E23" i="1" s="1"/>
  <c r="S24" i="1"/>
  <c r="W24" i="1" s="1"/>
  <c r="E24" i="1" s="1"/>
  <c r="S25" i="1"/>
  <c r="W25" i="1" s="1"/>
  <c r="E25" i="1" s="1"/>
  <c r="S26" i="1"/>
  <c r="W26" i="1" s="1"/>
  <c r="E26" i="1" s="1"/>
  <c r="S27" i="1"/>
  <c r="W27" i="1" s="1"/>
  <c r="E27" i="1" s="1"/>
  <c r="S28" i="1"/>
  <c r="W28" i="1" s="1"/>
  <c r="E28" i="1" s="1"/>
  <c r="S29" i="1"/>
  <c r="W29" i="1" s="1"/>
  <c r="E29" i="1" s="1"/>
  <c r="S30" i="1"/>
  <c r="W30" i="1" s="1"/>
  <c r="E30" i="1" s="1"/>
  <c r="S31" i="1"/>
  <c r="W31" i="1" s="1"/>
  <c r="E31" i="1" s="1"/>
  <c r="S32" i="1"/>
  <c r="W32" i="1" s="1"/>
  <c r="E32" i="1" s="1"/>
  <c r="S33" i="1"/>
  <c r="W33" i="1" s="1"/>
  <c r="E33" i="1" s="1"/>
  <c r="S34" i="1"/>
  <c r="W34" i="1" s="1"/>
  <c r="E34" i="1" s="1"/>
  <c r="S35" i="1"/>
  <c r="W35" i="1" s="1"/>
  <c r="E35" i="1" s="1"/>
  <c r="S36" i="1"/>
  <c r="W36" i="1" s="1"/>
  <c r="E36" i="1" s="1"/>
  <c r="S37" i="1"/>
  <c r="W37" i="1" s="1"/>
  <c r="E37" i="1" s="1"/>
  <c r="S38" i="1"/>
  <c r="W38" i="1" s="1"/>
  <c r="E38" i="1" s="1"/>
  <c r="S39" i="1"/>
  <c r="W39" i="1" s="1"/>
  <c r="E39" i="1" s="1"/>
  <c r="S40" i="1"/>
  <c r="W40" i="1" s="1"/>
  <c r="E40" i="1" s="1"/>
  <c r="S41" i="1"/>
  <c r="W41" i="1" s="1"/>
  <c r="E41" i="1" s="1"/>
  <c r="S42" i="1"/>
  <c r="W42" i="1" s="1"/>
  <c r="E42" i="1" s="1"/>
  <c r="S43" i="1"/>
  <c r="W43" i="1" s="1"/>
  <c r="E43" i="1" s="1"/>
  <c r="S44" i="1"/>
  <c r="W44" i="1" s="1"/>
  <c r="E44" i="1" s="1"/>
  <c r="S45" i="1"/>
  <c r="W45" i="1" s="1"/>
  <c r="E45" i="1" s="1"/>
  <c r="S46" i="1"/>
  <c r="W46" i="1" s="1"/>
  <c r="E46" i="1" s="1"/>
  <c r="S47" i="1"/>
  <c r="W47" i="1" s="1"/>
  <c r="E47" i="1" s="1"/>
  <c r="S48" i="1"/>
  <c r="W48" i="1" s="1"/>
  <c r="E48" i="1" s="1"/>
  <c r="S49" i="1"/>
  <c r="W49" i="1" s="1"/>
  <c r="E49" i="1" s="1"/>
  <c r="S50" i="1"/>
  <c r="W50" i="1" s="1"/>
  <c r="E50" i="1" s="1"/>
  <c r="S51" i="1"/>
  <c r="W51" i="1" s="1"/>
  <c r="E51" i="1" s="1"/>
  <c r="S52" i="1"/>
  <c r="W52" i="1" s="1"/>
  <c r="E52" i="1" s="1"/>
  <c r="S53" i="1"/>
  <c r="W53" i="1" s="1"/>
  <c r="E53" i="1" s="1"/>
  <c r="S55" i="1"/>
  <c r="W55" i="1" s="1"/>
  <c r="E55" i="1" s="1"/>
  <c r="S56" i="1"/>
  <c r="W56" i="1" s="1"/>
  <c r="E56" i="1" s="1"/>
  <c r="S57" i="1"/>
  <c r="W57" i="1" s="1"/>
  <c r="E57" i="1" s="1"/>
  <c r="S58" i="1"/>
  <c r="W58" i="1" s="1"/>
  <c r="E58" i="1" s="1"/>
  <c r="S59" i="1"/>
  <c r="W59" i="1" s="1"/>
  <c r="E59" i="1" s="1"/>
  <c r="S60" i="1"/>
  <c r="W60" i="1" s="1"/>
  <c r="E60" i="1" s="1"/>
  <c r="S61" i="1"/>
  <c r="W61" i="1" s="1"/>
  <c r="E61" i="1" s="1"/>
  <c r="S62" i="1"/>
  <c r="W62" i="1" s="1"/>
  <c r="E62" i="1" s="1"/>
  <c r="S63" i="1"/>
  <c r="W63" i="1" s="1"/>
  <c r="E63" i="1" s="1"/>
  <c r="S64" i="1"/>
  <c r="W64" i="1" s="1"/>
  <c r="E64" i="1" s="1"/>
  <c r="S65" i="1"/>
  <c r="W65" i="1" s="1"/>
  <c r="E65" i="1" s="1"/>
  <c r="S66" i="1"/>
  <c r="W66" i="1" s="1"/>
  <c r="E66" i="1" s="1"/>
  <c r="S67" i="1"/>
  <c r="W67" i="1" s="1"/>
  <c r="E67" i="1" s="1"/>
  <c r="S68" i="1"/>
  <c r="W68" i="1" s="1"/>
  <c r="E68" i="1" s="1"/>
  <c r="S69" i="1"/>
  <c r="W69" i="1" s="1"/>
  <c r="E69" i="1" s="1"/>
  <c r="S70" i="1"/>
  <c r="W70" i="1" s="1"/>
  <c r="E70" i="1" s="1"/>
  <c r="S72" i="1"/>
  <c r="W72" i="1" s="1"/>
  <c r="E72" i="1" s="1"/>
  <c r="S73" i="1"/>
  <c r="W73" i="1" s="1"/>
  <c r="E73" i="1" s="1"/>
  <c r="S74" i="1"/>
  <c r="W74" i="1" s="1"/>
  <c r="E74" i="1" s="1"/>
  <c r="S75" i="1"/>
  <c r="W75" i="1" s="1"/>
  <c r="E75" i="1" s="1"/>
  <c r="S76" i="1"/>
  <c r="S77" i="1"/>
  <c r="W77" i="1" s="1"/>
  <c r="E77" i="1" s="1"/>
  <c r="S78" i="1"/>
  <c r="W78" i="1" s="1"/>
  <c r="E78" i="1" s="1"/>
  <c r="S79" i="1"/>
  <c r="W79" i="1" s="1"/>
  <c r="E79" i="1" s="1"/>
  <c r="S80" i="1"/>
  <c r="W80" i="1" s="1"/>
  <c r="E80" i="1" s="1"/>
  <c r="S81" i="1"/>
  <c r="W81" i="1" s="1"/>
  <c r="E81" i="1" s="1"/>
  <c r="S82" i="1"/>
  <c r="W82" i="1" s="1"/>
  <c r="E82" i="1" s="1"/>
  <c r="S83" i="1"/>
  <c r="W83" i="1" s="1"/>
  <c r="E83" i="1" s="1"/>
  <c r="S84" i="1"/>
  <c r="W84" i="1" s="1"/>
  <c r="E84" i="1" s="1"/>
  <c r="S85" i="1"/>
  <c r="W85" i="1" s="1"/>
  <c r="E85" i="1" s="1"/>
  <c r="S89" i="1"/>
  <c r="W89" i="1" s="1"/>
  <c r="E89" i="1" s="1"/>
  <c r="S90" i="1"/>
  <c r="W90" i="1" s="1"/>
  <c r="E90" i="1" s="1"/>
  <c r="S91" i="1"/>
  <c r="W91" i="1" s="1"/>
  <c r="E91" i="1" s="1"/>
  <c r="S92" i="1"/>
  <c r="W92" i="1" s="1"/>
  <c r="E92" i="1" s="1"/>
  <c r="S93" i="1"/>
  <c r="W93" i="1" s="1"/>
  <c r="E93" i="1" s="1"/>
  <c r="S94" i="1"/>
  <c r="W94" i="1" s="1"/>
  <c r="E94" i="1" s="1"/>
  <c r="S95" i="1"/>
  <c r="W95" i="1" s="1"/>
  <c r="E95" i="1" s="1"/>
  <c r="S96" i="1"/>
  <c r="W96" i="1" s="1"/>
  <c r="E96" i="1" s="1"/>
  <c r="S97" i="1"/>
  <c r="W97" i="1" s="1"/>
  <c r="E97" i="1" s="1"/>
  <c r="S98" i="1"/>
  <c r="W98" i="1" s="1"/>
  <c r="E98" i="1" s="1"/>
  <c r="S100" i="1"/>
  <c r="W100" i="1" s="1"/>
  <c r="E100" i="1" s="1"/>
  <c r="S101" i="1"/>
  <c r="W101" i="1" s="1"/>
  <c r="E101" i="1" s="1"/>
  <c r="S102" i="1"/>
  <c r="W102" i="1" s="1"/>
  <c r="E102" i="1" s="1"/>
  <c r="S103" i="1"/>
  <c r="W103" i="1" s="1"/>
  <c r="E103" i="1" s="1"/>
  <c r="S104" i="1"/>
  <c r="W104" i="1" s="1"/>
  <c r="E104" i="1" s="1"/>
  <c r="W105" i="1"/>
  <c r="E105" i="1" s="1"/>
  <c r="S106" i="1"/>
  <c r="W106" i="1" s="1"/>
  <c r="E106" i="1" s="1"/>
  <c r="S107" i="1"/>
  <c r="W107" i="1" s="1"/>
  <c r="E107" i="1" s="1"/>
  <c r="S108" i="1"/>
  <c r="W108" i="1" s="1"/>
  <c r="E108" i="1" s="1"/>
  <c r="S109" i="1"/>
  <c r="W109" i="1" s="1"/>
  <c r="E109" i="1" s="1"/>
  <c r="E110" i="1"/>
  <c r="S111" i="1"/>
  <c r="W111" i="1" s="1"/>
  <c r="E111" i="1" s="1"/>
  <c r="S115" i="1"/>
  <c r="W115" i="1" s="1"/>
  <c r="E115" i="1" s="1"/>
  <c r="S116" i="1"/>
  <c r="W116" i="1" s="1"/>
  <c r="E116" i="1" s="1"/>
  <c r="S117" i="1"/>
  <c r="W117" i="1" s="1"/>
  <c r="E117" i="1" s="1"/>
  <c r="S118" i="1"/>
  <c r="W118" i="1" s="1"/>
  <c r="E118" i="1" s="1"/>
  <c r="S119" i="1"/>
  <c r="W119" i="1" s="1"/>
  <c r="E119" i="1" s="1"/>
  <c r="S120" i="1"/>
  <c r="W120" i="1" s="1"/>
  <c r="E120" i="1" s="1"/>
  <c r="S121" i="1"/>
  <c r="W121" i="1" s="1"/>
  <c r="E121" i="1" s="1"/>
  <c r="S122" i="1"/>
  <c r="W122" i="1" s="1"/>
  <c r="E122" i="1" s="1"/>
  <c r="S123" i="1"/>
  <c r="W123" i="1" s="1"/>
  <c r="E123" i="1" s="1"/>
  <c r="S124" i="1"/>
  <c r="W124" i="1" s="1"/>
  <c r="E124" i="1" s="1"/>
  <c r="S125" i="1"/>
  <c r="W125" i="1" s="1"/>
  <c r="E125" i="1" s="1"/>
  <c r="S126" i="1"/>
  <c r="W126" i="1" s="1"/>
  <c r="E126" i="1" s="1"/>
  <c r="S127" i="1"/>
  <c r="W127" i="1" s="1"/>
  <c r="E127" i="1" s="1"/>
  <c r="S128" i="1"/>
  <c r="W128" i="1" s="1"/>
  <c r="E128" i="1" s="1"/>
  <c r="S129" i="1"/>
  <c r="W129" i="1" s="1"/>
  <c r="E129" i="1" s="1"/>
  <c r="S130" i="1"/>
  <c r="W130" i="1" s="1"/>
  <c r="E130" i="1" s="1"/>
  <c r="S131" i="1"/>
  <c r="W131" i="1" s="1"/>
  <c r="E131" i="1" s="1"/>
  <c r="S132" i="1"/>
  <c r="W132" i="1" s="1"/>
  <c r="E132" i="1" s="1"/>
  <c r="S133" i="1"/>
  <c r="W133" i="1" s="1"/>
  <c r="E133" i="1" s="1"/>
  <c r="S134" i="1"/>
  <c r="W134" i="1" s="1"/>
  <c r="E134" i="1" s="1"/>
  <c r="S135" i="1"/>
  <c r="W135" i="1" s="1"/>
  <c r="E135" i="1" s="1"/>
  <c r="S136" i="1"/>
  <c r="W136" i="1" s="1"/>
  <c r="E136" i="1" s="1"/>
  <c r="S137" i="1"/>
  <c r="W137" i="1" s="1"/>
  <c r="E137" i="1" s="1"/>
  <c r="S138" i="1"/>
  <c r="W138" i="1" s="1"/>
  <c r="E138" i="1" s="1"/>
  <c r="S139" i="1"/>
  <c r="W139" i="1" s="1"/>
  <c r="E139" i="1" s="1"/>
  <c r="S140" i="1"/>
  <c r="W140" i="1" s="1"/>
  <c r="E140" i="1" s="1"/>
  <c r="S141" i="1"/>
  <c r="W141" i="1" s="1"/>
  <c r="E141" i="1" s="1"/>
  <c r="S142" i="1"/>
  <c r="W142" i="1" s="1"/>
  <c r="E142" i="1" s="1"/>
  <c r="S143" i="1"/>
  <c r="W143" i="1" s="1"/>
  <c r="E143" i="1" s="1"/>
  <c r="S144" i="1"/>
  <c r="W144" i="1" s="1"/>
  <c r="E144" i="1" s="1"/>
  <c r="S145" i="1"/>
  <c r="W145" i="1" s="1"/>
  <c r="E145" i="1" s="1"/>
  <c r="S146" i="1"/>
  <c r="W146" i="1" s="1"/>
  <c r="E146" i="1" s="1"/>
  <c r="S147" i="1"/>
  <c r="W147" i="1" s="1"/>
  <c r="E147" i="1" s="1"/>
  <c r="S148" i="1"/>
  <c r="W148" i="1" s="1"/>
  <c r="E148" i="1" s="1"/>
  <c r="S149" i="1"/>
  <c r="W149" i="1" s="1"/>
  <c r="E149" i="1" s="1"/>
  <c r="S150" i="1"/>
  <c r="W150" i="1" s="1"/>
  <c r="E150" i="1" s="1"/>
  <c r="S151" i="1"/>
  <c r="W151" i="1" s="1"/>
  <c r="E151" i="1" s="1"/>
  <c r="S152" i="1"/>
  <c r="W152" i="1" s="1"/>
  <c r="E152" i="1" s="1"/>
  <c r="S153" i="1"/>
  <c r="W153" i="1" s="1"/>
  <c r="E153" i="1" s="1"/>
  <c r="S155" i="1"/>
  <c r="W155" i="1" s="1"/>
  <c r="E155" i="1" s="1"/>
  <c r="S156" i="1"/>
  <c r="W156" i="1" s="1"/>
  <c r="E156" i="1" s="1"/>
  <c r="S86" i="1"/>
  <c r="W86" i="1" s="1"/>
  <c r="E86" i="1" s="1"/>
  <c r="S87" i="1"/>
  <c r="W87" i="1" s="1"/>
  <c r="E87" i="1" s="1"/>
  <c r="S88" i="1"/>
  <c r="W88" i="1" s="1"/>
  <c r="E88" i="1" s="1"/>
  <c r="S99" i="1"/>
  <c r="W99" i="1" s="1"/>
  <c r="E99" i="1" s="1"/>
  <c r="S159" i="1"/>
  <c r="W159" i="1" s="1"/>
  <c r="E159" i="1" s="1"/>
  <c r="S7" i="1"/>
  <c r="W7" i="1" s="1"/>
  <c r="E7" i="1" s="1"/>
  <c r="W76" i="1" l="1"/>
  <c r="E76" i="1" s="1"/>
  <c r="S160" i="1"/>
  <c r="I7" i="8"/>
  <c r="U8" i="8" l="1"/>
  <c r="U7" i="8"/>
  <c r="S9" i="8"/>
  <c r="R9" i="8"/>
  <c r="P9" i="8"/>
  <c r="O9" i="8"/>
  <c r="N9" i="8"/>
  <c r="M9" i="8"/>
  <c r="L9" i="8"/>
  <c r="K9" i="8"/>
  <c r="J9" i="8"/>
  <c r="I9" i="8"/>
  <c r="G9" i="8"/>
  <c r="F9" i="8"/>
  <c r="E9" i="8"/>
  <c r="S8" i="8"/>
  <c r="R8" i="8"/>
  <c r="P8" i="8"/>
  <c r="O8" i="8"/>
  <c r="N8" i="8"/>
  <c r="M8" i="8"/>
  <c r="L8" i="8"/>
  <c r="K8" i="8"/>
  <c r="J8" i="8"/>
  <c r="I8" i="8"/>
  <c r="G8" i="8"/>
  <c r="F8" i="8"/>
  <c r="E8" i="8"/>
  <c r="S7" i="8"/>
  <c r="R7" i="8"/>
  <c r="P7" i="8"/>
  <c r="O7" i="8"/>
  <c r="N7" i="8"/>
  <c r="M7" i="8"/>
  <c r="L7" i="8"/>
  <c r="K7" i="8"/>
  <c r="J7" i="8"/>
  <c r="G7" i="8"/>
  <c r="F7" i="8"/>
  <c r="E7" i="8"/>
  <c r="C7" i="8"/>
  <c r="C9" i="8"/>
  <c r="C8" i="8"/>
  <c r="U9" i="8" l="1"/>
  <c r="E22" i="5" l="1"/>
  <c r="E15" i="5"/>
  <c r="D22" i="5"/>
  <c r="D15" i="5"/>
  <c r="D8" i="5"/>
  <c r="E21" i="5"/>
  <c r="E14" i="5"/>
  <c r="D21" i="5"/>
  <c r="D14" i="5"/>
  <c r="D7" i="5"/>
  <c r="E13" i="5"/>
  <c r="D13" i="5"/>
  <c r="D6" i="5"/>
  <c r="V160" i="1"/>
  <c r="U160" i="1"/>
  <c r="R160" i="1"/>
  <c r="Q160" i="1"/>
  <c r="P160" i="1"/>
  <c r="O160" i="1"/>
  <c r="N160" i="1"/>
  <c r="M160" i="1"/>
  <c r="L160" i="1"/>
  <c r="K160" i="1"/>
  <c r="I160" i="1"/>
  <c r="H160" i="1"/>
  <c r="F160" i="1"/>
  <c r="D160" i="1"/>
  <c r="J160" i="1" l="1"/>
  <c r="H7" i="8"/>
  <c r="Q8" i="8"/>
  <c r="E7" i="5" s="1"/>
  <c r="C7" i="5" s="1"/>
  <c r="Q7" i="8"/>
  <c r="E6" i="5" s="1"/>
  <c r="C6" i="5" s="1"/>
  <c r="H8" i="8"/>
  <c r="H9" i="8"/>
  <c r="U10" i="8"/>
  <c r="P10" i="8"/>
  <c r="G10" i="8"/>
  <c r="K10" i="8"/>
  <c r="O10" i="8"/>
  <c r="S10" i="8"/>
  <c r="L10" i="8"/>
  <c r="I10" i="8"/>
  <c r="D20" i="5"/>
  <c r="D23" i="5" s="1"/>
  <c r="C15" i="5"/>
  <c r="E20" i="5"/>
  <c r="E23" i="5" s="1"/>
  <c r="M10" i="8"/>
  <c r="J10" i="8"/>
  <c r="F10" i="8"/>
  <c r="N10" i="8"/>
  <c r="C22" i="5"/>
  <c r="C21" i="5"/>
  <c r="E16" i="5"/>
  <c r="C14" i="5"/>
  <c r="R10" i="8"/>
  <c r="C13" i="5"/>
  <c r="D9" i="5"/>
  <c r="E10" i="8"/>
  <c r="C10" i="8"/>
  <c r="D16" i="5"/>
  <c r="T8" i="8" l="1"/>
  <c r="T7" i="8"/>
  <c r="H10" i="8"/>
  <c r="C16" i="5"/>
  <c r="C20" i="5"/>
  <c r="C23" i="5" s="1"/>
  <c r="D25" i="5"/>
  <c r="D7" i="8" l="1"/>
  <c r="D8" i="8"/>
  <c r="W160" i="1" l="1"/>
  <c r="E160" i="1" s="1"/>
  <c r="Q9" i="8"/>
  <c r="Q10" i="8" s="1"/>
  <c r="T9" i="8" l="1"/>
  <c r="T10" i="8" s="1"/>
  <c r="D9" i="8"/>
  <c r="D10" i="8" s="1"/>
  <c r="E8" i="5"/>
  <c r="E9" i="5" s="1"/>
  <c r="E25" i="5" s="1"/>
  <c r="C8" i="5" l="1"/>
  <c r="C9" i="5" s="1"/>
  <c r="C25" i="5" s="1"/>
</calcChain>
</file>

<file path=xl/comments1.xml><?xml version="1.0" encoding="utf-8"?>
<comments xmlns="http://schemas.openxmlformats.org/spreadsheetml/2006/main">
  <authors>
    <author>ILDP</author>
    <author>Goran</author>
    <author>m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ILDP:</t>
        </r>
        <r>
          <rPr>
            <sz val="9"/>
            <color indexed="81"/>
            <rFont val="Tahoma"/>
            <family val="2"/>
          </rPr>
          <t xml:space="preserve">
Upisuje se ocekivani krajnji  ishod sa zavrsetkom realizacije projekta. Ukoliko se radi o projektu ili mjeri koji svake godine imaju isti ishod,moguce je upisati godisnji ishod uz napomenu da se radi o godisnjem ishodu.</t>
        </r>
      </text>
    </comment>
    <comment ref="X2" authorId="0" shapeId="0">
      <text>
        <r>
          <rPr>
            <b/>
            <sz val="9"/>
            <color indexed="81"/>
            <rFont val="Tahoma"/>
            <family val="2"/>
          </rPr>
          <t>ILDP:</t>
        </r>
        <r>
          <rPr>
            <sz val="9"/>
            <color indexed="81"/>
            <rFont val="Tahoma"/>
            <family val="2"/>
          </rPr>
          <t xml:space="preserve">
U kolonu nosioci implementacije upisuju se institucije, organizacije, javna preduzeca, NVO-ovi i sl koji vrse implementaciju projekta na terenu. Implementator naravno moze biti i Opstina. U kolonu Opstinsko odjeljenje odgovorno za implementaciju se upisuje odjeljenje ili sluzba koja prati implementaciju ili sama implementira projekat. </t>
        </r>
      </text>
    </comment>
    <comment ref="AA2" authorId="0" shapeId="0">
      <text>
        <r>
          <rPr>
            <b/>
            <sz val="9"/>
            <color indexed="81"/>
            <rFont val="Tahoma"/>
            <family val="2"/>
          </rPr>
          <t>ILDP: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Klasifikacija projekta se odnosi na </t>
        </r>
        <r>
          <rPr>
            <b/>
            <sz val="10"/>
            <color indexed="81"/>
            <rFont val="Tahoma"/>
            <family val="2"/>
          </rPr>
          <t>A,Б,Ц,Д,E</t>
        </r>
        <r>
          <rPr>
            <sz val="10"/>
            <color indexed="81"/>
            <rFont val="Tahoma"/>
            <family val="2"/>
          </rPr>
          <t xml:space="preserve"> klasifikaciju projekata koji se finansiraju iz eksternih izvora.Dostupne kategorije i njihove oznake se nalaze u fus noti tabele.</t>
        </r>
      </text>
    </comment>
    <comment ref="R7" authorId="1" shapeId="0">
      <text>
        <r>
          <rPr>
            <sz val="9"/>
            <color indexed="81"/>
            <rFont val="Tahoma"/>
            <family val="2"/>
          </rPr>
          <t>Trenutno ova kolona sadrži ukupan iznos sredstava iz eksternih izvora predviđenih za 2015. u Planu implementacije 2014-2016. koje je sada  potrebno rasporediti po pojedinim izvorima</t>
        </r>
      </text>
    </comment>
    <comment ref="A159" authorId="2" shapeId="0">
      <text>
        <r>
          <rPr>
            <sz val="9"/>
            <color indexed="81"/>
            <rFont val="Tahoma"/>
            <family val="2"/>
          </rPr>
          <t xml:space="preserve">Ukoliko su potrebni novi redovi za nove projekte, treba ih insertovati iznad ovog reda(koji ostaje prazan)
</t>
        </r>
      </text>
    </comment>
  </commentList>
</comments>
</file>

<file path=xl/sharedStrings.xml><?xml version="1.0" encoding="utf-8"?>
<sst xmlns="http://schemas.openxmlformats.org/spreadsheetml/2006/main" count="1227" uniqueCount="522">
  <si>
    <t xml:space="preserve">Sektor </t>
  </si>
  <si>
    <t>U K U P N O:</t>
  </si>
  <si>
    <t>Ukupno</t>
  </si>
  <si>
    <t>5=9+21</t>
  </si>
  <si>
    <t>9=6+7+8</t>
  </si>
  <si>
    <t>21=18+19+20</t>
  </si>
  <si>
    <t>18=Zbir 10-17</t>
  </si>
  <si>
    <t>Вeзa сa стрaтeшким и сeктoрским циљeм/ циљeвимa</t>
  </si>
  <si>
    <t>Прojeкaт / мjeрa (вриjeмe трajaњa)</t>
  </si>
  <si>
    <t>Укупни исхoди</t>
  </si>
  <si>
    <t>Укупни oриjeнт. издaци (дo зaвршeткa прojeктa)</t>
  </si>
  <si>
    <t>Финaнсирaњe из буџeтa JЛС</t>
  </si>
  <si>
    <t>Финaнсирaњe из oстaлих извoрa</t>
  </si>
  <si>
    <t>Нoсиoци имплeмeнтaциje</t>
  </si>
  <si>
    <t>Oзнaкa сeктoрa</t>
  </si>
  <si>
    <t>Прeглeд пo гoдинaмa</t>
  </si>
  <si>
    <t>Прeглeд oстaлих извoрa пo гoдинaмa</t>
  </si>
  <si>
    <t>гoд. I</t>
  </si>
  <si>
    <t>гoд. II</t>
  </si>
  <si>
    <t>гoд. III</t>
  </si>
  <si>
    <t>укупнo (I+II+III)</t>
  </si>
  <si>
    <t>Крeдит</t>
  </si>
  <si>
    <t>Eнтитeт Кaнтoн</t>
  </si>
  <si>
    <t>Држaвa</t>
  </si>
  <si>
    <t>Привaтни извoри</t>
  </si>
  <si>
    <t>Дoнaтoри</t>
  </si>
  <si>
    <t>Oстaлo</t>
  </si>
  <si>
    <t>Плaн имплeмeнтaциje и индикaтивни финaнсиjски oквир зa 2015-2017</t>
  </si>
  <si>
    <t>КЛAСИФИКAЦИJA ПРOJEКATA</t>
  </si>
  <si>
    <t>(кojи су прeдвиђeни зa финaнсирaњe диjeлoм или у пoтпунoсти из eкстeрних извoрa)</t>
  </si>
  <si>
    <r>
      <rPr>
        <sz val="10"/>
        <color rgb="FFFF0000"/>
        <rFont val="Calibri"/>
        <family val="2"/>
        <scheme val="minor"/>
      </rPr>
      <t>Ц</t>
    </r>
    <r>
      <rPr>
        <sz val="9"/>
        <rFont val="Calibri"/>
        <family val="2"/>
        <scheme val="minor"/>
      </rPr>
      <t>-прojeкти зa кoje имa идeja кo би мoгao бити дoнaтoр, зa кoje je нaпрaвљeн прojeктни приjeдлoг  и aплицирaнo je aли нeмa пoврaтнe инфoрмaциje</t>
    </r>
  </si>
  <si>
    <t>Укупни прeдвиђeни издaци  (зa III гoдинe)</t>
  </si>
  <si>
    <t>Сектор</t>
  </si>
  <si>
    <t>Број пројеката</t>
  </si>
  <si>
    <t>Економски сектор</t>
  </si>
  <si>
    <t>Друштвени сектор</t>
  </si>
  <si>
    <t>Укупно I год.</t>
  </si>
  <si>
    <t>Укупно II год.</t>
  </si>
  <si>
    <t>Укупно III год.</t>
  </si>
  <si>
    <t xml:space="preserve">У К У П Н O  (I + II + III) </t>
  </si>
  <si>
    <t>У К У П Н O</t>
  </si>
  <si>
    <t>Сектор зaштитe живoтнe срeдинe</t>
  </si>
  <si>
    <t>ЗС</t>
  </si>
  <si>
    <t>ЕС</t>
  </si>
  <si>
    <t>ДС</t>
  </si>
  <si>
    <r>
      <t xml:space="preserve">Гoдинa пoчeткa импл. и </t>
    </r>
    <r>
      <rPr>
        <b/>
        <sz val="10"/>
        <color theme="1"/>
        <rFont val="Arial"/>
        <family val="2"/>
      </rPr>
      <t>A-E</t>
    </r>
    <r>
      <rPr>
        <b/>
        <sz val="9"/>
        <color theme="1"/>
        <rFont val="Arial"/>
        <family val="2"/>
      </rPr>
      <t xml:space="preserve"> клaсификaциja</t>
    </r>
  </si>
  <si>
    <t>Структурa oстaлих извoрa зa I.гoд.</t>
  </si>
  <si>
    <t>ИПА</t>
  </si>
  <si>
    <t>Нaпoмeнa: Пoдaци у тaбeли "Рeкaпитулaциja" рaчунajу сe испрaвнo укoликo су у пoмoћну кoлoну "Плaнa имплeмeнтaциje" прaвилнo унeшeнe oзнaкe сeктoрa (нa сљeдeћи нaчин: EС, ДС, ЗС).</t>
  </si>
  <si>
    <t>Рeкaпитулaциja пo гoдинaмa (Плaн имплeмeнтaциje I + II + III гoд.)</t>
  </si>
  <si>
    <r>
      <rPr>
        <sz val="9"/>
        <color rgb="FFFF0000"/>
        <rFont val="Calibri"/>
        <family val="2"/>
        <scheme val="minor"/>
      </rPr>
      <t>A</t>
    </r>
    <r>
      <rPr>
        <sz val="9"/>
        <color theme="1"/>
        <rFont val="Calibri"/>
        <family val="2"/>
        <charset val="238"/>
        <scheme val="minor"/>
      </rPr>
      <t>-прojeкти зa кoje нeмa идeje oд кудa би сe мoгли финaнсирaти</t>
    </r>
  </si>
  <si>
    <r>
      <rPr>
        <sz val="11"/>
        <color rgb="FFFF0000"/>
        <rFont val="Calibri"/>
        <family val="2"/>
        <scheme val="minor"/>
      </rPr>
      <t>Б</t>
    </r>
    <r>
      <rPr>
        <sz val="9"/>
        <rFont val="Calibri"/>
        <family val="2"/>
        <scheme val="minor"/>
      </rPr>
      <t>-прojeкти зa кoje имa идeje кo би мoгao бити дoнaтoр aли ниje нaпрaвљeн прojeктни приjeдлoг и ниje aплицирaнo</t>
    </r>
  </si>
  <si>
    <r>
      <rPr>
        <sz val="10"/>
        <color rgb="FFFF0000"/>
        <rFont val="Calibri"/>
        <family val="2"/>
        <scheme val="minor"/>
      </rPr>
      <t>Д</t>
    </r>
    <r>
      <rPr>
        <sz val="9"/>
        <rFont val="Calibri"/>
        <family val="2"/>
        <scheme val="minor"/>
      </rPr>
      <t>-прojeкти зa кoje имa идeja кo би мoгao бити дoнaтoр, зa кoje je нaпрaвљeн прojeктни приjeдлoг и aплицирaнo je тe je дoбивeнa пoврaтнa инфoрмaциja o финaнсирaњу</t>
    </r>
  </si>
  <si>
    <r>
      <rPr>
        <sz val="9"/>
        <color rgb="FFFF0000"/>
        <rFont val="Calibri"/>
        <family val="2"/>
        <scheme val="minor"/>
      </rPr>
      <t>E</t>
    </r>
    <r>
      <rPr>
        <sz val="9"/>
        <rFont val="Calibri"/>
        <family val="2"/>
        <scheme val="minor"/>
      </rPr>
      <t>-прojeкти зa кoje je у писaнoj фoрми пoтврђeнo финaнсирaњe и oсигурaнa срeдствa</t>
    </r>
  </si>
  <si>
    <t>Jaвнa пoдузeћa</t>
  </si>
  <si>
    <t>РEКAПИTУЛAЦИJA  ПO СEКTOРИMA (Плaн имплементације I + II + III гoд.)</t>
  </si>
  <si>
    <t>Вeзa сa буџeтoм 
и/или ознака екстерног извора
финансирања</t>
  </si>
  <si>
    <t>Град Приједор</t>
  </si>
  <si>
    <t>СЦ 1</t>
  </si>
  <si>
    <t>Усвојени документи</t>
  </si>
  <si>
    <t>Одјељење за просторно уређење</t>
  </si>
  <si>
    <t>не постоји буџетска ставка</t>
  </si>
  <si>
    <t>Одјељење за привреду и пољопр. Агенција ПРЕДА-ПД</t>
  </si>
  <si>
    <t>Одјељење за привреду и пољопр.</t>
  </si>
  <si>
    <t>Одјељење за просторно уредење</t>
  </si>
  <si>
    <t>ТО Приједор, НП Козара</t>
  </si>
  <si>
    <t>Одјељење за друштвене дјелатности,  Одјељење за привреду,Агенција ПРЕДА</t>
  </si>
  <si>
    <t>Одјељење за друштвене дјелатности, Агенција ПРЕДА</t>
  </si>
  <si>
    <t>Одјељење за привреду и пољопривреду</t>
  </si>
  <si>
    <t>Одјељење за друштв. дјелатн., Агенција ПРЕДА</t>
  </si>
  <si>
    <t>Агенција ПРЕДА</t>
  </si>
  <si>
    <t>50 младих незапослених лица добило посао,  5 он лајн обука,   50 грантова за самозапошлјаванје</t>
  </si>
  <si>
    <t>Административна служба Града</t>
  </si>
  <si>
    <t>Одјељење за привреду  и пољопр. Агенција ПРЕДА</t>
  </si>
  <si>
    <t>Привредна комора БЛ, канцеларија ПД</t>
  </si>
  <si>
    <t>Рударски институт, Агенција ПРЕДА</t>
  </si>
  <si>
    <t xml:space="preserve">Рударски институт, </t>
  </si>
  <si>
    <t xml:space="preserve">Урађена и прихваћена студија  </t>
  </si>
  <si>
    <t>Урађена студија са "цост бенефит“ анализом</t>
  </si>
  <si>
    <t>Број пословних људи из дијаспоре,   Број развојних пројеката развијених и остварених у сарадњи са дијаспором</t>
  </si>
  <si>
    <t xml:space="preserve"> Агенција ПРЕДА</t>
  </si>
  <si>
    <t>СЦ 2</t>
  </si>
  <si>
    <t xml:space="preserve"> Одјељење за друштвене дјелат.</t>
  </si>
  <si>
    <t>Пољопривредно-прехрамбена и Медицинско-тех и грађевинска школа</t>
  </si>
  <si>
    <t>Одјељење за друштвене дјелат.</t>
  </si>
  <si>
    <t>Гимназија, Град Приједор, Министарство просвете и културе РС</t>
  </si>
  <si>
    <t>Рударски факултет</t>
  </si>
  <si>
    <t>Висока мед школа, Град Приједор, Министарство просвете и културе РС</t>
  </si>
  <si>
    <t>Рударски факултет, Висока медицинска школа и средње школе</t>
  </si>
  <si>
    <t>Основне школе, "ПРЕДА"</t>
  </si>
  <si>
    <t>ЈУ ДВ "Радост"-Приједор, Град Приједор</t>
  </si>
  <si>
    <t>Библиотека "Ћирило и Методије", Град Приједор</t>
  </si>
  <si>
    <t>ЈУ Позориште "Приједор"-</t>
  </si>
  <si>
    <t>Мјесне заједнице, Град Приједор</t>
  </si>
  <si>
    <t>ИПЦ "Козарски вјесник" и град Приједор</t>
  </si>
  <si>
    <t>СКУД "Младен Стојановић", Град Приједор</t>
  </si>
  <si>
    <t>ЈУ Центар за приказивање филмова"-Приједор, град Приједор</t>
  </si>
  <si>
    <t> Основне школе</t>
  </si>
  <si>
    <t> Град Приједор, Основне школе и МЗ</t>
  </si>
  <si>
    <t> Клуб екстремних спортова, Град Приједор</t>
  </si>
  <si>
    <t>Изграђен и опремљен хангар</t>
  </si>
  <si>
    <t>Аеро клуб,  Одјељење за стамбено комуналне дјелатности</t>
  </si>
  <si>
    <t>Изграђена и опремљена дворана</t>
  </si>
  <si>
    <t>Одјељење за друштвене дјелатности</t>
  </si>
  <si>
    <t>Изграђен хелиодром</t>
  </si>
  <si>
    <t>Болница, Град Приједор, Минист. здравља РС</t>
  </si>
  <si>
    <t>капитални издаци  511200</t>
  </si>
  <si>
    <t>Одјељење за друштвене дјелатност</t>
  </si>
  <si>
    <t>Град Приједор, Минист. здравља РС</t>
  </si>
  <si>
    <t> Град Приједор, Министарство рада РС</t>
  </si>
  <si>
    <t>капитални издаци  511100,  511200</t>
  </si>
  <si>
    <t> Одјељење за стамбено комуналне дјелатности</t>
  </si>
  <si>
    <t>ЈУ ЦСР Приједор</t>
  </si>
  <si>
    <t>Град Приједор, НВО, undp</t>
  </si>
  <si>
    <t>" Удружење ликовних умјетника Приједор "</t>
  </si>
  <si>
    <t>СКУД "Младен Стојановић"-Приједор, Град Приједор</t>
  </si>
  <si>
    <t>Град Приједор Водовод а.д.</t>
  </si>
  <si>
    <t>Град Приједор Водовод а.д. Град Б.Лука и центар за развој села</t>
  </si>
  <si>
    <t xml:space="preserve">Урађена студија; извршена  истражи-вања </t>
  </si>
  <si>
    <t>МХ ЕРС, ЗП ЕЛЕКТРОКРАЈИНА а.д. Бањалука</t>
  </si>
  <si>
    <t>Пројекат се финансира из средстава ЈП</t>
  </si>
  <si>
    <t>Жељезнице РС, Путеви РС, Град Приједор</t>
  </si>
  <si>
    <t>Успостављена база података</t>
  </si>
  <si>
    <t>Одјељење за друштвене дјелат., Агенција ПРЕДА</t>
  </si>
  <si>
    <t>3 манифестације годишње подржане у Граду и МЗ</t>
  </si>
  <si>
    <t>Фонд-05                   511100</t>
  </si>
  <si>
    <t xml:space="preserve">Усвојен регулациони план  </t>
  </si>
  <si>
    <t xml:space="preserve">Усвојен програм </t>
  </si>
  <si>
    <t xml:space="preserve">Град Приједор </t>
  </si>
  <si>
    <t>Усвојен програм</t>
  </si>
  <si>
    <t>Миттал рудници Приједор</t>
  </si>
  <si>
    <t>Пројекат се финансира из приватних извора</t>
  </si>
  <si>
    <t>Град Приједор, Комуналне услуге а.д.</t>
  </si>
  <si>
    <t>Komunalne usluge</t>
  </si>
  <si>
    <t>Правни субјекти  чија је дјелатност збрињавање мед. отп.</t>
  </si>
  <si>
    <t>Град приједор, надлежно минист.</t>
  </si>
  <si>
    <t>Комуналне услуге а.д,.</t>
  </si>
  <si>
    <t>Водовод, Град Приједор</t>
  </si>
  <si>
    <t>Јавне установе, привредни субјекти, Власници стамб.објек.</t>
  </si>
  <si>
    <t>Топлана а.д. Приједор</t>
  </si>
  <si>
    <t>privredni subjekti</t>
  </si>
  <si>
    <t>Општа болница Приједор</t>
  </si>
  <si>
    <t>Odjeljenje za stamb kom, PREDA</t>
  </si>
  <si>
    <t>Градска управа Приједор</t>
  </si>
  <si>
    <t>Нису потребна фин средства</t>
  </si>
  <si>
    <t>Ажуриран ЛЕАП</t>
  </si>
  <si>
    <t>Град Приједор, НВО</t>
  </si>
  <si>
    <t>Град Приједор, НВО, образовне институције</t>
  </si>
  <si>
    <t>Град Приједор, привредни субјекти</t>
  </si>
  <si>
    <t>гoд. I
(2015)</t>
  </si>
  <si>
    <t>гoд. II
(2016)</t>
  </si>
  <si>
    <t>гoд. III
(2017)</t>
  </si>
  <si>
    <t>Структурa oстaлих извoрa зa I.гoд. (2015)</t>
  </si>
  <si>
    <t>2.3.3.1. Изградња надвожњака у насељу Пећани (2014-2015)</t>
  </si>
  <si>
    <t>3.1.1.4. Изградња примарне и секундарне канализационе мреже и кућних прикључака  подручја Гомјеница (2015-2016)</t>
  </si>
  <si>
    <t>Republički hirometorološki zavod RS(GEF-a Agencija UNEP), Grad Prijedor</t>
  </si>
  <si>
    <t>Одјељење за привреду и пољопривреду.</t>
  </si>
  <si>
    <t>2.2.1.4. Набавка опреме за правилан третман медицинског отпада (2016. год)</t>
  </si>
  <si>
    <t>2.2.1.5. Дигитализација рендген апарата (2016. год)</t>
  </si>
  <si>
    <t>Дом здравља Приједор, Министарство здравља и соц заштите РС</t>
  </si>
  <si>
    <t>Болница ДР "М. Стојановић" Приједор, Министарство здравља и соц заштите РС</t>
  </si>
  <si>
    <t>2014 (Е)</t>
  </si>
  <si>
    <t>2.3.3.5. Реконструк. пружног прелаза „Тринаестица“ (2015 год)</t>
  </si>
  <si>
    <t>2.3.3.6. Успостављање базе података о дијаспори Приједора (2015-2016)</t>
  </si>
  <si>
    <t>3.1.1.3. Изградња секундарне канализационе мреже и кућних прикључака у насељу Тукови (2014-2015)</t>
  </si>
  <si>
    <t xml:space="preserve">Усвојен зонинг план  </t>
  </si>
  <si>
    <t>2017 (А)</t>
  </si>
  <si>
    <t>3.1.2.4. Израда новог програма санитарне заштите изворишта питке воде  на подручју града Приједора(2015-2016)</t>
  </si>
  <si>
    <t>1.5.1.5. Геолошко- економска оцјена ресурса резерви минералних сировина на подручју Града Приједора (2016. год)</t>
  </si>
  <si>
    <t>1.5.1.6. Проширење сировинске основе резерви жељезне руде на подручју Града Приједора (2016. год)</t>
  </si>
  <si>
    <t>1.5.1.7. Студија о могућностима производње енергије из обновљивих извора (2015. год)</t>
  </si>
  <si>
    <t>2.3.3.7.  Дани дијаспоре у Граду и мјесним заједницама - подршка организацији манифестација (2015-2016)</t>
  </si>
  <si>
    <t>3.1.1.5. Изградња примарне и секундарне канализационе мреже и уређаја за пречишћавање отпадних вода насеља Омарска (2015-2016)</t>
  </si>
  <si>
    <t>3.1.1.6. Изградња примарне и секундарне канализационе мреже и уређаја за пречишћавање отпадних вода насеља Козарац (2015-2016)</t>
  </si>
  <si>
    <t>3.1.2.1. Зонинг план сјеверозападног дијела урбаног подручја Приједора (2017-2019)</t>
  </si>
  <si>
    <t>3.1.2.2. Израда Регулационог плана подручја уз корита ријека Сана и Гомејница на урбаном подручју Приједора-Секције 1 и 2 (2015-2017)</t>
  </si>
  <si>
    <t>3.1.2.3. Санација и уређење шљункара насталих експлоатацијом шљунка у заштитним зонама изворишта (2016-2017)</t>
  </si>
  <si>
    <t>3.1.2.5. Израда програма обављања пољопривредне дјелатности у зонама санитарне заштите изворишта воде за пиће (2016-2017)</t>
  </si>
  <si>
    <t>3.1.2.6. Снимање стања и контрола квалитета локалних водовода (2016-2017)</t>
  </si>
  <si>
    <t>3.2.1.2. Изградња погона за рециклажу комуналног отпада на Регионалној депонији Стара пруга-Курево (2016-2017)</t>
  </si>
  <si>
    <t>3.2.1.3. Реализација пројекта збрињавања медицинског отпада (2016)</t>
  </si>
  <si>
    <t>3.2.1.4. Реализ. пројекта збрињавања опасног отпада (2016-2019)</t>
  </si>
  <si>
    <t>3.2.1.6. Унапређење система  прикупљанаја, селекције и рециклаже отпада (2016)</t>
  </si>
  <si>
    <t>3.3.2.1. Изградња новог котловског постројења на дрвну биомасу у АД „Топлана“ (2015-2016)</t>
  </si>
  <si>
    <t>3.4.1.1. Промотивне, информативне и образовне мјере и активности (2015-2021)</t>
  </si>
  <si>
    <t>3.4.1.3. Успостављење информационог система за управљање енергијом (2015-2016)</t>
  </si>
  <si>
    <t>3.4.2.2. Доношење недостајућих и новелирање постојећих одлука у области заштите животне средине (2014-2015)</t>
  </si>
  <si>
    <t>3.4.2.4. Едукација становништва ради  подизања еколошке свијести (2015-2020)</t>
  </si>
  <si>
    <t>3.4.3.1.Набавка опреме за контролу употребе хемијских средстава у пољопривреди (2016-2017)</t>
  </si>
  <si>
    <t>2015 (Ц)</t>
  </si>
  <si>
    <t xml:space="preserve"> Одјељење за привреду и пољопривреду</t>
  </si>
  <si>
    <t xml:space="preserve">Одјељење за стамбено-комуналне дјелатности </t>
  </si>
  <si>
    <t>Одјељење за стамбено-комуналне дјелатности</t>
  </si>
  <si>
    <t xml:space="preserve">Јавне установе, привредни субјекти, Власници стамб.објек. Одјељење за стамбено ком дјелатност </t>
  </si>
  <si>
    <t>Градско oдjeљeњe oдгoвoрнo зa имплeмeнтaциjу</t>
  </si>
  <si>
    <t>Одјељење за стамбено комуналне дјелатности, а.д.Топлана Приједор</t>
  </si>
  <si>
    <t xml:space="preserve">Град Приједор (Одјељење за стамбено-комуналне дјелатности) </t>
  </si>
  <si>
    <t>2016 (А)</t>
  </si>
  <si>
    <t>Изграђен нови објекат, повећан број чланова</t>
  </si>
  <si>
    <t>2016 (Ц)</t>
  </si>
  <si>
    <t>2015 (Е)</t>
  </si>
  <si>
    <t>511700,
412700</t>
  </si>
  <si>
    <t>Средње стручне школе, Град Приједор, Министарство просвете и културе РС,
ПРЕДА ПД</t>
  </si>
  <si>
    <t>Израђен и функционалан парк</t>
  </si>
  <si>
    <t>ОШ Младен Стојановић Љубија</t>
  </si>
  <si>
    <t>СЦ 1, СЕЦ 4</t>
  </si>
  <si>
    <t>2014 (А)</t>
  </si>
  <si>
    <t>СЦ 1, СЕЦ 2</t>
  </si>
  <si>
    <t xml:space="preserve">4141001, UNDP и крајњи корисници </t>
  </si>
  <si>
    <t>415200, Wings of Hope</t>
  </si>
  <si>
    <t>СЦ 1, СЕЦ 5</t>
  </si>
  <si>
    <t>капитални издаци  511200, EIB, IPA</t>
  </si>
  <si>
    <t>Фонд-05                 511100, EIB, IPA</t>
  </si>
  <si>
    <t>Фонд-05                511200, EIB, IPA</t>
  </si>
  <si>
    <t>EIB</t>
  </si>
  <si>
    <t>511100, ЈП Путеви РС</t>
  </si>
  <si>
    <t>ЈП Путеви РС</t>
  </si>
  <si>
    <t>Фонд-05                   511100, EIB i IPA</t>
  </si>
  <si>
    <t>2015 (А)</t>
  </si>
  <si>
    <t>511700
412700</t>
  </si>
  <si>
    <t>СЦ 1, СЕЦ 1</t>
  </si>
  <si>
    <t>СЦ 3 и 4, СЕЦ 9</t>
  </si>
  <si>
    <t>СЦ 1, СЕЦ 3</t>
  </si>
  <si>
    <t>СЦ 1,СЕЦ 4</t>
  </si>
  <si>
    <t>СЦ 2, СЕЦ 6</t>
  </si>
  <si>
    <t>СЦ 3, СЕЦ 7</t>
  </si>
  <si>
    <t>СЦ 2, СЕЦ 8</t>
  </si>
  <si>
    <t>СЦ 4, СЕЦ 9</t>
  </si>
  <si>
    <t>СЦ 4, СЕЦ 10</t>
  </si>
  <si>
    <t>СЦ 4, СЕЦ 11</t>
  </si>
  <si>
    <t>СЦ 4, СЕЦ 12</t>
  </si>
  <si>
    <t>1.2.1.10. Подршка   повећању сточног фонда (од 2014 - 2016.)</t>
  </si>
  <si>
    <t>1. 2.1.11. Подршка изградњи шталских објеката и набавци опреме (од 2015 - 2019.)</t>
  </si>
  <si>
    <t>1.2.1.12. Успостављање селекцијског центра за вјештачку оплодњу пчелињих матица (од 2015-2017.)</t>
  </si>
  <si>
    <t>1.3.1.1.Израда докумената просторног уређења нижег реда за НП Козара (2016-2018)</t>
  </si>
  <si>
    <t>1.3.1.2. Изградња физичке инфраструктуре за развој туризма (oд 2016-2019)</t>
  </si>
  <si>
    <t>1.3.1.3. Унапређење остале туристичке инфраструктуре и садржаја (2016-2020)</t>
  </si>
  <si>
    <t>1.3.1.4. Креирање и подстицај развоја нових туристичких производа  (2015-2018)</t>
  </si>
  <si>
    <t>1.4.2.3. Јачање стручне праксе и практичне обуке (2014-2018)</t>
  </si>
  <si>
    <t>1.4.4.1. Развој Предузетничког инкубатора-3. фаза  (2016-2017)</t>
  </si>
  <si>
    <t>2.1.1.1. Реконструк. објеката за обављање стручне праксе ученика у средњим школама (2015-2017)</t>
  </si>
  <si>
    <t>2.1.2.1. Изградња библиотеке (2016-2019)</t>
  </si>
  <si>
    <t>2.1.2.2. Реконструк. и опремање зграде позоришта "Приједор" (2014-2015)</t>
  </si>
  <si>
    <t>2.1.2.3. Реконструк. домова културе (2014-2018)</t>
  </si>
  <si>
    <t>2.1.2.5. Адаптација зграде СКУД "Младен Стојановић" (2016-2017)</t>
  </si>
  <si>
    <t xml:space="preserve">2.1.3.5. Пројекат "ЦАН" (Прекогранично ваздушно умрежавање-2014-2016)     </t>
  </si>
  <si>
    <t xml:space="preserve">2.1.4.2.  Изградња амбуланти породичне медицине (2014-2016) </t>
  </si>
  <si>
    <t xml:space="preserve">2.2.1.7. Збрињавање жртава породичног насиља у Прихватној станици (2014-2016)  </t>
  </si>
  <si>
    <t>2.2.1.11. Дневни центар за дјецу са посебним потребама (2014-2015)</t>
  </si>
  <si>
    <t xml:space="preserve">2.3.1.1. Реконструкција постојеће водоводне дистрибутивне мреже (2014-2015)  </t>
  </si>
  <si>
    <t xml:space="preserve">2.3.1.4.  Развој водоводног подсистема „Томашичка језера“ (2014-2015) </t>
  </si>
  <si>
    <t xml:space="preserve">2.3.2.3. Пројекат изградње НН мрежа за потребе нових насеља (2014-2018) </t>
  </si>
  <si>
    <t>3.1.3.7. Реализација етапног плана Рудника “Омарска” у области изградње инфраструктуре и заштите животне средине (годишње)</t>
  </si>
  <si>
    <t>1.2.1.2.Подршка подизању пластеника и стакленика (годишње)</t>
  </si>
  <si>
    <t>1.2.1.3.Подршка плантажној производњи поврћа и цвијећа (годишње)</t>
  </si>
  <si>
    <t>1.2.1.4.Подршка плантажној производњи љековитог биља (годишње)</t>
  </si>
  <si>
    <t>1.2.1.5. Подршка подизању нових засада воћа (годишње)</t>
  </si>
  <si>
    <t>1.2.1.6. Подршка подизању нових засада винове лозе (годишње)</t>
  </si>
  <si>
    <t>1.2.1.8. Подршка   искориштењу слободних пољопривредних површина за ратарску производњу (годишње)</t>
  </si>
  <si>
    <t>1.2.1.9. Подршка   плантажној производњи индустријског биља (годишње)</t>
  </si>
  <si>
    <t xml:space="preserve"> (повећње броја шталских објеката за 5  на годишњем нивоу)</t>
  </si>
  <si>
    <t xml:space="preserve"> (повећње броја музних крава за 25, броја коза за 100 и броја оваца за 100  на годишњем нивоу)</t>
  </si>
  <si>
    <t xml:space="preserve"> (годишње  повећање - 10 пластеника)</t>
  </si>
  <si>
    <t xml:space="preserve"> (повећње површина нових засада воћа за 4 ха на годишњем нивоу)</t>
  </si>
  <si>
    <t xml:space="preserve"> (повећње површина под плантажном производњом поврћа и цвијећа за 3 ха на годишњем нивоу)</t>
  </si>
  <si>
    <t>(повећње површина под плантажном производњом љековитог биља за 1 ха на годишњем нивоу)</t>
  </si>
  <si>
    <t xml:space="preserve"> ( повећње површина нових засада винове лозе за 1 ха на годишњем нивоу)</t>
  </si>
  <si>
    <t xml:space="preserve"> ( повећње сјетвених површина за 10%  на годишњем нивоу)</t>
  </si>
  <si>
    <t xml:space="preserve"> ( повећње сјетвених површина индустријског биља за 10%  на годишњем нивоу)</t>
  </si>
  <si>
    <t>годишње минимално 125.000 KM уложено у физичку инфраструктуру за развој туризма</t>
  </si>
  <si>
    <t>Креиран минимално 1 нови туристички производ годишње</t>
  </si>
  <si>
    <t>1.3.1.5. Промоција туристичке понуде Приједора и Козаре (годишње)</t>
  </si>
  <si>
    <t>Годишње на најмање три сајма у земљама у окружењу представљена туристичка понуда Града Приједора</t>
  </si>
  <si>
    <t>1.4.1.1. Подршка иновацијама и инвестицијама у МСП (годишње4)</t>
  </si>
  <si>
    <t>Годишње минимално 10.000 КМ издвојено из буджета за подршку иновацијама и инвестицијама</t>
  </si>
  <si>
    <t>Годишње основана најмање 2 удружења или кластера</t>
  </si>
  <si>
    <t>1.4.1.3. Подршка увођењу стандарда квалитета (годишње)</t>
  </si>
  <si>
    <t xml:space="preserve"> (Подржано увођење стандарда квалитета код 5 предузећа годишње)</t>
  </si>
  <si>
    <t>1.4.1.4. Подршка интернационалном повезивању и умрежавању предузећа (годишње)</t>
  </si>
  <si>
    <t>Годишње минимално 5 локалних предузећа учествује на страним сајмовима и Б2Б сусретима</t>
  </si>
  <si>
    <t>1.4.2.1. Увођење и промоција нових образовних профила према перспективној потражњи на тржишту рада (годишње)</t>
  </si>
  <si>
    <t>(10 обучених и прекавлификованих лица на годишњем нивоу)</t>
  </si>
  <si>
    <t>Минимално 1 јавни позив годишње за ученике за обављање практичне наставе у локалним предузећима</t>
  </si>
  <si>
    <t>1.4.2.4. Предузетничка обука за младе (годишње)</t>
  </si>
  <si>
    <t xml:space="preserve"> (Минимално 20 обучених лица на годишњем нивоу, у)</t>
  </si>
  <si>
    <t>1.4.3.1. Израда и реализација акционог плана запошљавања (годишње)</t>
  </si>
  <si>
    <t>Минимално 150 послодаваца годишње упознато са свим програмима подршке запошљавању нових радника</t>
  </si>
  <si>
    <t>1.4.3.2. Подстицај за запошљавање нових радника (годишње)</t>
  </si>
  <si>
    <t>(Минимално 5 новозапослених младих са ВСС на годишњем нивоу)</t>
  </si>
  <si>
    <t>1.4.3.3. Подстицај послодавцима за запошљавање младих високообразованих кадрова (годишње)</t>
  </si>
  <si>
    <t>1.4.3.4. Подршка запошљавању и  самозапошљавању младих (годишње)</t>
  </si>
  <si>
    <t>(Минимално 25 самозапослених на годишњем нивоу)</t>
  </si>
  <si>
    <t>1.4.3.5. Подршка запошљавању теже запошљивих категорија (годишње)</t>
  </si>
  <si>
    <t>Изграђено 5 нових пословних простора у површини од 1000 м2</t>
  </si>
  <si>
    <t>(Минимално запослено 5 жена на годишњем нивоу)</t>
  </si>
  <si>
    <t>1.4.4.2. Подршка женском предузетништву (годишње)</t>
  </si>
  <si>
    <t>1.4.4.3. Јачање Фондације за развој  (годишње)</t>
  </si>
  <si>
    <t>Повећање гарантног депозита Фондације за најмање 100.000 КМ годишње</t>
  </si>
  <si>
    <t>1.4.4.4. Унапређење примјене ГИС-а (годишње)</t>
  </si>
  <si>
    <t>1.4.4.5. Јачању капацитета у области пројектног менаџмента (годишње)</t>
  </si>
  <si>
    <t>Годишње одржана минимално једна обука, обучено минимално 10 лица за писање пројеката</t>
  </si>
  <si>
    <t>1.4.4.6. Инфраструктурна подршка предузетништву (годишње)</t>
  </si>
  <si>
    <t>1.4.4.7. Сајам привреде „Приједор инвест“ (годишње)</t>
  </si>
  <si>
    <t>1.4.5.1. Подршка развоју прехрамбене индустрије (годишње)</t>
  </si>
  <si>
    <t>Одржан сајам, Повећање броја излагача за 10% годишње;                                     Повећање броја посјетилаца за 10% годишње</t>
  </si>
  <si>
    <t>Врста и број предузетничких услуга ЗПК  повећан за 10% до 2019. Број корисника услуга ЗПК повећан за 10% годишње</t>
  </si>
  <si>
    <t>1.4.5.2. Подршка развоју металопрерађ. и машинске индустрије (годишње)</t>
  </si>
  <si>
    <t>1.4.5.3. Подршка развоју електро индустрије (годишње)</t>
  </si>
  <si>
    <t>1.4.5.4. Подршка развоју дрвопрерађивачке индустрије (годишње)</t>
  </si>
  <si>
    <t>1.4.5.5. Подршка развоју осталих привредних дјелатности (годишње)</t>
  </si>
  <si>
    <t>Минимално 2 МСП подржана  годишње,                     Повећање броја запослених у сектору за 10 на годишњем нивоу</t>
  </si>
  <si>
    <t xml:space="preserve">Запослено минимално 200 радника </t>
  </si>
  <si>
    <t>Влада РС, Град Приједор и РЖР Љубија</t>
  </si>
  <si>
    <t xml:space="preserve">1.5.1.2. Израда документације за изградњу прерађивачких капацитета (цемент, глина, кварцни пјесак..) (годишње)  </t>
  </si>
  <si>
    <t>Годишње израђена документација за најмање 1 погон</t>
  </si>
  <si>
    <t>Основана и акредитована лабораторија за испитивање минер сировина у рударству, грађевинарству и др дјелатностима</t>
  </si>
  <si>
    <t>Израђена база података;    Функционална тијела</t>
  </si>
  <si>
    <t xml:space="preserve">Мапиране сва потенцијална налазишта жељезне руде </t>
  </si>
  <si>
    <t>У току трајања пројекта минимално 2 објекта/простора реконструисана за потребе обављања практичне наставе</t>
  </si>
  <si>
    <t>Извршена реконстр.,смањена потрошња  енергије за 20%</t>
  </si>
  <si>
    <t>Извршена реконстр., смањена потрошња енергије  за 20%</t>
  </si>
  <si>
    <t>До 2019. године побољшани просторни услови Рударског факултета кроз изградњу новог објекта, повећана енергетска ефикасност за 20%</t>
  </si>
  <si>
    <t>Изграђен и функцион. објекат, већи број студената за 3% у односу на претходну годину</t>
  </si>
  <si>
    <t>2.1.1.4. Изградња Рударског факултета (2016-2018)</t>
  </si>
  <si>
    <t>2.1.1.6. Изградња едукативно-истраживачког центра (2016-2017)</t>
  </si>
  <si>
    <t>2.1.1.5. Изградња високе медицинске школе (2016-2017)</t>
  </si>
  <si>
    <t>2.1.1.3.  Реконструк. зграде Гимназије "Свети Сава" (2016-2017)</t>
  </si>
  <si>
    <t>1.5.1.8. Пословно инвестициони форум дијаспоре (од 2016-2018)</t>
  </si>
  <si>
    <t>До 2018. године побољшана ппрактична знања минимално 50 студената Рударско факултета кроз едукацију у Центру, Повећани приходи факултета за 5% годишње по основу пружања комерц услуга МСП</t>
  </si>
  <si>
    <t>Изграђени објекти за смјештај минимално 100 студената, Повећан број студената који студирају у Приједору за 10%</t>
  </si>
  <si>
    <t>Бољи услови рада, Смањена потрошња енергије у реконструисаним објектима за минимално 20%</t>
  </si>
  <si>
    <t>У периоду трајања пројекта реконструисана минимално 3 објекта и изграђен 1 нови објекат предшколског образовања</t>
  </si>
  <si>
    <t>Бољи услови рада, смањење утрошка енергије за најмање 10%, повећан број посјетилаца за најмање 10%</t>
  </si>
  <si>
    <t>Реконструисана најмање 3 дома у руралним подручјима</t>
  </si>
  <si>
    <t>2.1.2.4. Изградња и опремање РТВ дома (2016-2018)</t>
  </si>
  <si>
    <t>Повећана гледаност и слушаност РТВ ПД за минимално 7% у односу на претходну годину,     Повећани приходи РТВ ПД за минимално 3% у односу на претходну годину</t>
  </si>
  <si>
    <t>Повећан број чланова СКУД-а за 10% у односу на претходну годину, Повећан број секција за минимално 2-ије</t>
  </si>
  <si>
    <t xml:space="preserve">Повећан број културних садржаја за минимално 30% повећан број посјетилаца за минимално 30% у периоду након завршетка пројекта, </t>
  </si>
  <si>
    <t>2.1.3.2. Реконструк. и изградња школских дворана (2016-2017)</t>
  </si>
  <si>
    <t>У периоду трајања пројекта реконструисане минимално 3 школске дворане</t>
  </si>
  <si>
    <t>У периоду трајања пројекта изграђено минимално 3 спортска терена</t>
  </si>
  <si>
    <t xml:space="preserve">2.1.4.1.  Изградња хелиодрома за потребе Болнице (2016-2017) </t>
  </si>
  <si>
    <t>Изграђене и опремљене најмање 3 амбуланте</t>
  </si>
  <si>
    <t>Изграђено најмање 10 стамбених јединица за потребе непрофитно-стамбеног збрињавања</t>
  </si>
  <si>
    <t>Стављен у функцију постојећи инсератор и набављен аутоклав за третман медицинског отпада</t>
  </si>
  <si>
    <t>Смањен број поступака развода брака за минимално 5%; Смањен број прекршаја насиља у породици за минимално 20%</t>
  </si>
  <si>
    <t xml:space="preserve">2.2.1.6. Отварање породичног савјетовалишта у ЈУ ЦСР Приједор (2016-2017)  </t>
  </si>
  <si>
    <t xml:space="preserve">2.2.1.8. Персонална асистенција – помоћ лицима са инвалидитет. и запошљавање младих (2016-2017)  </t>
  </si>
  <si>
    <t xml:space="preserve">2.2.1.9. Увођење ИСО  стандарда 9001-2008 у социјалној заштити (2016-2017) </t>
  </si>
  <si>
    <t>2.2.1.10. Подршка младима без родитељског старања која напуштају организоване облике социјалне заштите (2016-2017)</t>
  </si>
  <si>
    <t>2.2.2.1. Дигитализац. телевизије Приједор (2016-2017)</t>
  </si>
  <si>
    <t>До 2016. године број пружених услуга психо социјалне подршке мањи за 5%</t>
  </si>
  <si>
    <t>До 2017. године број запослених лица са инвалидитетом повећан за 100%</t>
  </si>
  <si>
    <t>Број оконччаних предмета у законски предвиђеном року и по захтијеваној процедури,    Смањен број жалби на рад стручних радника или исход поступка за 30%</t>
  </si>
  <si>
    <t xml:space="preserve">Број запослених лица без родитељског старања повећан за 5%,  број третираних лица без родитељског старања кроз програме социјалне заштите повећан за 5% </t>
  </si>
  <si>
    <t>Број дјеце укључених у дневни центар повећан за 40%</t>
  </si>
  <si>
    <t>Повећана гледаност и слушаност за 12%, повећан износ медијско маркентишких прихода за 30%</t>
  </si>
  <si>
    <t>2.1.2.6. Доградња културног центра "Љетна башта"(2015-2017)</t>
  </si>
  <si>
    <t>2.2.2.2. Дигитализац ЈУ "Центар за приказивање филмова" (2014-2017)</t>
  </si>
  <si>
    <t>Повећан број манифестација на отвореном за 10%</t>
  </si>
  <si>
    <t>Повећан број приказаних филмова за минимално 20%,                  Повећање прихода ЈУ за минимално 30%</t>
  </si>
  <si>
    <t>Опремљен простор за информативни центар,    10 ученика оспособљено за учешће у иницијативи</t>
  </si>
  <si>
    <t>2.2.2.5. Дјечија иницијатива за културу (2016 год)</t>
  </si>
  <si>
    <t xml:space="preserve">2.3.2.1. Пројекат реконструкција постојећих НН мрежа у ужим градским  подручјима и измјештање у путну зону, као свођење у подземну НН мрежу у зависности од могућности.(2014-2018) </t>
  </si>
  <si>
    <t xml:space="preserve">2.3.2.2. Пројекат реконструкција постојећих НН мрежа на сеоским  подручјима и измјештање у путну зону(2014-2018) </t>
  </si>
  <si>
    <t xml:space="preserve">2.3.2.4. Пројекат реконструкције 6,3 кВ расклопница и трафостаница и пребацивање на 20 кВ напон – Љубија и Томашица (2014-2018) </t>
  </si>
  <si>
    <t xml:space="preserve">2.3.2.5. Пројекат реконструкције свих далековода 6,3 кВ и пребацивање на 20 кВ напон – Љубија и Томашица (2014-2018) </t>
  </si>
  <si>
    <t>Ријешени имовински односи, изграђен надвожњак</t>
  </si>
  <si>
    <t>Изграђено 18 км мреже, прикључено нових 5000 домаћинстава</t>
  </si>
  <si>
    <t>Изграђено 14 км мреже, прикључење нових 3300 домаћинстава</t>
  </si>
  <si>
    <t>Уређено 4,5 км  корита, заштићено 600 домаћинстава од поплава</t>
  </si>
  <si>
    <t xml:space="preserve">Изграђено 22 км мреже, прикључење 1500 домаћинстава </t>
  </si>
  <si>
    <t xml:space="preserve">Изграђено 9 км мреже, прикључење 2000 домаћинстава </t>
  </si>
  <si>
    <t>Изграђено 11 км мреже, прикључено 800 домаћинстава и 100 правних субјеката</t>
  </si>
  <si>
    <t>Реконструисано 20 км мреже, смањење губитка воде за 15%, прикључење нових 1655 домаћинстава</t>
  </si>
  <si>
    <t>Уређено  465,5 м корита, заштићено 600 домаћинстава од поплава</t>
  </si>
  <si>
    <t xml:space="preserve">Годишње објављен минимално 1 јавни позив, на фасадама зграда годишње осликан минимално 1 мурал  </t>
  </si>
  <si>
    <t>2.2.2.4. Набавка монтажно-демонтажне покретне бине за одржавање културних манифестација на отвореном (2016)</t>
  </si>
  <si>
    <t>Прикључење нових 6205 домаћинстава, побољшање снабдијевања код постојећих 600  домаћинстава</t>
  </si>
  <si>
    <t>Реконструисан пружни прелаз, обезбијеђен безбједан пружни прелаз</t>
  </si>
  <si>
    <t xml:space="preserve">Изграђено 13,5 км мреже, прикључење 1500 домаћинстава </t>
  </si>
  <si>
    <t xml:space="preserve"> Годишње уложено минимално 1 милон КМ у изградњу НН мреже у новим насељима, Смањени губици у дистрибутивној мрежи на технички прихватљивих 5% до краја трајања пројекта</t>
  </si>
  <si>
    <t>Годишње уложено минимално 400.000 КМ у реконструкцију далеко-вода, Смањени губици у дистрибутивној мрежи на технички прихватљивих 5% до 2020. године, повећана дистрибутивна ефикасност смањењем безнапонских пауза за 80% до краја трајања пројекта</t>
  </si>
  <si>
    <t xml:space="preserve"> Годишње минимално уложено 800.000 КМ у реконструкцију мреже у сеоским подручјима, Смањени губици у дистрибутивној мрежи на технички прихватљивих 5% до 2020. године, повећана дистрибутивна ефикасност смањењем безнапонских пауза за 80% до краја трајања пројекта</t>
  </si>
  <si>
    <t xml:space="preserve"> Годишње минимално уложено 1.500.000 КМ у реконструкцију мреже, Смањени губици у дистрибутивној мрежи на технички прихватљивих 5% до 2020. године, повећана дистрибутивна ефикасност смањењем безнапонских пауза за 80% до краја трајања пројекта</t>
  </si>
  <si>
    <t xml:space="preserve">До 2017.године формирана база података о локалним водоводима, Формирано минимално 50 органа (од стране грађана) за управљање локалним водоводима, у периоду трајања стратегије, минимално 6 пута годишње снимање стања и квалитета воде од стране ХЕ служби </t>
  </si>
  <si>
    <t>До 2019. године изграђена  санитарна депонија</t>
  </si>
  <si>
    <t> Годишње минимално уложено 289.000 КМ у реализацију етапног плана. До краја реализације стратегије у цјелости реализован план; побољшани индикатори животне средине</t>
  </si>
  <si>
    <t>3.1.3.3. Наставак изградње заштитног парапетног зида у насељу Тукови (2015)</t>
  </si>
  <si>
    <t> Изграђен погон, Количина рециклираног отпада повећана за минимално 60%, Број запослених у погону минимално повећан за 10</t>
  </si>
  <si>
    <t>3.2.1.1. Завршетак изградње регионале санитарне депоније „Стара пруга-Курево“ (2016-2019)</t>
  </si>
  <si>
    <t>3.1.3.2. Уређење корита ријеке Милошевице на потезу од магистралног пута до ушћа у ријеку Гомјеницу (2015)</t>
  </si>
  <si>
    <t>Повећање количине прикупљеног и збринутог медицинског отпада за 30%</t>
  </si>
  <si>
    <t>Повећање количине прикупљеног и збринутог опасног отпада за 50%</t>
  </si>
  <si>
    <t>Урађена база; континуирано мапирање произвођача отпада и загађивача околине</t>
  </si>
  <si>
    <t>Количина прикупљеног и рецикли-раног отпада већа за минимално 20%</t>
  </si>
  <si>
    <t>Континуирано мапирање свих дивљих депонија на подручју града Приједора, минимално 1 годишње извршено уклањање и  санирање свих мапираних  дивљих депонија</t>
  </si>
  <si>
    <t>3.2.1.7. Санација дивљих депонија на подручју града Приједора (2016-2017)</t>
  </si>
  <si>
    <t>3.3.1.2. Изградња  соларних колектора на објектима јавних установа, привредних субјеката и на стамбеним објектима (годишње)</t>
  </si>
  <si>
    <t>3.3.1.1. Изградња соларних електрана на објектима АД „Водовод“ (годишње)</t>
  </si>
  <si>
    <t>До краја реализације пројекта, смањени трошкови за електричну енергију у АД "Водовод" за минимално 10%</t>
  </si>
  <si>
    <t>До краја трајања пројекта, минимално 5 објеката у јавном власништву и 20 стамбених објеката користе енергију произведену из соларних колектора</t>
  </si>
  <si>
    <t>3.3.1.3. Обнова-реконструкција фасада и столарије на објектима јавних установа, привредних субјеката и на стамбеним објектима (годишње)</t>
  </si>
  <si>
    <t>До краја трајања пројекта, на минимално 5 објеката у јавном власништву и 20 стамбених објеката извршена реконструкција по принципима енергетске ефикасности градње</t>
  </si>
  <si>
    <t>До краја трајања пројекта на минимално 10 објеката у јавном власништву извршена замјена обичних сијалица  штедним сијалицама</t>
  </si>
  <si>
    <t>До 2019 године смањена цијена топлотне енергије за становништво за 20%, До 2019. године смањени трошкови пословања АД "Топлана" за минимално 3 милиона КМ</t>
  </si>
  <si>
    <t>3.3.2.2. Реконструкција дистрибутивне мреже у АД „Топлана“ (2017-2018)</t>
  </si>
  <si>
    <t>До 2019 године реконструисано минимално 8,5 км вреловодне мреже у АД "Топлана"</t>
  </si>
  <si>
    <t>3.3.2.3. Аутоматизација подстаница и уградња мјерно регулационе опреме у АД „Топлана“ (2017-2018)</t>
  </si>
  <si>
    <t>У току трајања пројекта на минимално 20 ха  извршена садња брзорастућих садница</t>
  </si>
  <si>
    <t>3.3.2.6. Пројекат реконструкције котловнице Опште болнице (2017)</t>
  </si>
  <si>
    <t xml:space="preserve">Реконст-руисана котловни-ца, смањени трошкови загријавања објекта Опште болнице за минимално 10% до 2018. године </t>
  </si>
  <si>
    <t>У периоду трајања пројекта организоване  минимално двије промотивне акције са циљем промоције масовнијег кориштења јавног градског и приградског саобраћаја</t>
  </si>
  <si>
    <t>3.3.3.1.  Промоција масовнијег кориштења јавног градског и приградског саобраћаја (2016-2020)</t>
  </si>
  <si>
    <t>3.3.3.2. Промоција масовнијег кориштења аута на гас и конверзија аутобуса на гас (2016-2020)</t>
  </si>
  <si>
    <t>У периоду трајања пројекта организоване  минимално двије промотивне акције са циљем промоције масовнијег кориштења аута на гас</t>
  </si>
  <si>
    <t>3.3.3.3. Изградња бициклистичких стаза на подручју града Приједора (годишње)</t>
  </si>
  <si>
    <t>До 2019. године минимално 30% сијалица из уличне расвјете замијењено штедним сијалицама</t>
  </si>
  <si>
    <t>3.3.3.4. Реконструкција постојеће и изградња нове уличне расвјете у Приједору (2016-2019)</t>
  </si>
  <si>
    <t>Континуирана организација промотивних, информативних и образовних акција са циљем увођења енергетске ефикасности у образовање и понашање становништва</t>
  </si>
  <si>
    <t>У периоду трајања пројекта минимално једном годишње организоване активности промоције енергетске ефикасности за грађане</t>
  </si>
  <si>
    <t>До краја 2016. године успостављен систем управљања енергијом кроз континуирано уношење података о потрошњи енергије у јавном сектору</t>
  </si>
  <si>
    <t>Минимално једном у двије године организовани енергетски дани</t>
  </si>
  <si>
    <t xml:space="preserve">У складу са законским прописима континуирано доношење недостајућих и новелирање постојећих докумената  у области заштите животне средине </t>
  </si>
  <si>
    <t>У периоду трајања пројекта минимално једном годишње организовани едукативни семинари на тему еколошке освијештености за локално становништво</t>
  </si>
  <si>
    <t>414100,            МПВШ РС</t>
  </si>
  <si>
    <t>годишње минимално 40.000 KM уложено уосталу туристичку инфраструктуру</t>
  </si>
  <si>
    <t>Успостављен и функцион. 1  Центар  за вјештачку оплодњу матица</t>
  </si>
  <si>
    <t>Туристичка организација града  Приједора</t>
  </si>
  <si>
    <t>Буџет ТО</t>
  </si>
  <si>
    <t>1.4.2.2. Креирање и извођење програма обуке и  преквалифик. према актуелној потражњи на тржишту рада (2015-2018)</t>
  </si>
  <si>
    <t>ПРЕДА</t>
  </si>
  <si>
    <t>2015(Е)</t>
  </si>
  <si>
    <t>1.4.3.6. Израда и спровођење програма обуке и стручног оспособљавања уз менторство успјешних појединаца из дијаспоре и повратника (2016-2019)</t>
  </si>
  <si>
    <t xml:space="preserve">1.5.1.3. Акредитовање лабораторије за испитивање минералних сировина и материјала у рударству и грађевинарству (2016-2018)  </t>
  </si>
  <si>
    <t>1.5.1.4. Институц. подршка одрживом управљању минералним сировинама и ресурсима (2016-2018)</t>
  </si>
  <si>
    <t>2.1.1.2.  Реконструк. Пољ.-прехрамбене и медиц-технолошке школе (2015-2016)</t>
  </si>
  <si>
    <t>2.1.1.7. Изградња ђачког и студентског дома (2016-2018)</t>
  </si>
  <si>
    <t xml:space="preserve">2.1.4.3.  Реконструк. постојећих и изградња нових стамбених јединица за непрофитно-социјално становање (2016-2018)  </t>
  </si>
  <si>
    <t>Без ставке</t>
  </si>
  <si>
    <t>Одјељење за стамбено комуналне послове</t>
  </si>
  <si>
    <t>Буджет ЈУ</t>
  </si>
  <si>
    <t>Не постоји буџетска ставка</t>
  </si>
  <si>
    <t>Буџет ЦСР</t>
  </si>
  <si>
    <t>2014 (Ц)</t>
  </si>
  <si>
    <t>4141001            МПВШ РС</t>
  </si>
  <si>
    <t>Донатор Миттал рудници</t>
  </si>
  <si>
    <t>ПРЕДА, Нема трошкова</t>
  </si>
  <si>
    <t>DELICE</t>
  </si>
  <si>
    <t>UNDP</t>
  </si>
  <si>
    <t>ADRIA FOOTOURING, IPA ADRIATIC + CREDO</t>
  </si>
  <si>
    <t>415200, UNDP</t>
  </si>
  <si>
    <t>Средства обезбјеђује потенцијални инвеститор</t>
  </si>
  <si>
    <r>
      <t xml:space="preserve">капитални издаци  </t>
    </r>
    <r>
      <rPr>
        <sz val="9"/>
        <rFont val="Calibri"/>
        <family val="2"/>
        <charset val="238"/>
      </rPr>
      <t>511100</t>
    </r>
  </si>
  <si>
    <t>Jaвнa пoдузeћa и установе</t>
  </si>
  <si>
    <t xml:space="preserve">Правни субјекти, Министарство, Град ПД </t>
  </si>
  <si>
    <t>3.3.1.4.  Замјена обичних сијалица штедним на објектима јавних установа, привредних субјеката и на стамбеним објектима (годишње)</t>
  </si>
  <si>
    <t>3.4.1.2. Образовање и промоција енергетске ефикасности за грађане (2016-2021)</t>
  </si>
  <si>
    <t xml:space="preserve">Усвојени документи (РП Пословне зоне Балтин Баре секција 1 и секција 2 до краја 2016., Урбанистички план Љубија и ЗП јужног дијела Приједора се израђују од 2016-2018.) РП радне зоне на потезу  жељезничка станица, топлана и ТС Приједор 1 </t>
  </si>
  <si>
    <t xml:space="preserve">511700,
412700
</t>
  </si>
  <si>
    <t>Побољшана услуга и комплетирана база података за кориснике. На годишњем нивоу количина података која је унешена је већа за 10% од прошлогодишње</t>
  </si>
  <si>
    <t>Одјељење за стамбено-комуналне дјелатности, Туристичка организација, PREDA</t>
  </si>
  <si>
    <t>1.1.1.1. Израда докумената просторног уређења за индустријске зоне (2015-2019)</t>
  </si>
  <si>
    <t>Одјељење за стамбено- комуналне послове</t>
  </si>
  <si>
    <t>Одјељење за стамбено- ком.послове</t>
  </si>
  <si>
    <t>У периоду трајања стратегије инвеститорима на располагању минимално 5 подстицајних мјера уведених у периоду трајања стратегије</t>
  </si>
  <si>
    <t>До краја 2018. године најмање 2/3 локација у ИЗ "Целпак" и 1/3 локација у ИЗ Чиркин поље стављена у пословну ф-ју. Комплетирана просторно пл докум и ријешени имов правно односи за 3 нове посл зоне. Урађена кључна инфраструк и започ посл акт у 3 нове посл зоне до краја пер импл стратег.</t>
  </si>
  <si>
    <t xml:space="preserve">Одјељење за привреду и пољопр. </t>
  </si>
  <si>
    <t>1.1.1.2. Изградња физичке инфраструктуре у индустријским зонама (2016-2024)</t>
  </si>
  <si>
    <t>1.1.1.3. Изградња физичке инфраструктуре у контакт зонама (2016-2024)</t>
  </si>
  <si>
    <t>1.1.1.4. Унапређење подстицајних мјера за инвестирање (2016-2024)</t>
  </si>
  <si>
    <t xml:space="preserve">Осигуран приступ и доведена сва инфраструктура до 3 ИЗ до краја 2018, у периоду трајања стратегије годишње минимално 400.000 КМ уложено у инфраструктуру у контакт зонама </t>
  </si>
  <si>
    <t xml:space="preserve"> средства од претворбе пољ.зем. у непољ. сврхе - тренутно без буџетске стваке</t>
  </si>
  <si>
    <t xml:space="preserve"> Одјељење за привреду,</t>
  </si>
  <si>
    <t>1.2.1. 1.Подршка увођењу система за наводњавање код пољопр. произвођача (годишње)</t>
  </si>
  <si>
    <t xml:space="preserve"> (годишње  код три пољопривредна произвођача уведен систем за наводњавање)</t>
  </si>
  <si>
    <t>1.2.1.7. Подршка  изградњи складишних објеката и набавци опреме за воћарску производњу (од 2015 - 2021.)</t>
  </si>
  <si>
    <t>(godišnje подржана минимално 4 полјопривредна газдинства)</t>
  </si>
  <si>
    <t>2014(E)</t>
  </si>
  <si>
    <t xml:space="preserve">415200
</t>
  </si>
  <si>
    <t>1.4.1.2. Подршка пословним удружењима и кластерима (2015-2019)</t>
  </si>
  <si>
    <t>Годишње одржана минимално једна  акција промоције недостајућих занимања</t>
  </si>
  <si>
    <t xml:space="preserve"> (Минимално 40 новозапослених на годишњем нивоу)</t>
  </si>
  <si>
    <t>Godišnje podržano zapošljavanje minimalno 5 lica  из теже запошљивих категорија</t>
  </si>
  <si>
    <t>1.5.1.1. Покретање производње жељезне руде на локалитету Љубија (2016-2017)</t>
  </si>
  <si>
    <t>2.1.1.8. Реконструк. објеката основних школа (2014-2017)</t>
  </si>
  <si>
    <t>2.1.1.9 Реконструкција и изградња објеката предшколског образовања (2014-2019)</t>
  </si>
  <si>
    <t>2.1.3.3. Изградња спортских терена у школама и МЗ (2016-2017)</t>
  </si>
  <si>
    <t>2.1.3.4.  Изградња парка за екстремне спортове (2016-2017)</t>
  </si>
  <si>
    <t xml:space="preserve">2.1.3.6. Пројекат изградње спортске дворане у насељу „Урије“ (2014-2017    </t>
  </si>
  <si>
    <t>2.2.1.3. Унапређење рада Службе хитне медицинске помоћи (2016)</t>
  </si>
  <si>
    <t>Реконструисан објекат, унапријеђени услови рада, направљен нови план организације рада Службе хитне медицинске помоћи</t>
  </si>
  <si>
    <t>Повећан квалитет услуга минимално за 5%, те смањени кварови за 5%</t>
  </si>
  <si>
    <t>Буџет ЈУ ЦСР</t>
  </si>
  <si>
    <t>2.2.2.3.  "Приједор - град мурала" (2014.-2016. год)</t>
  </si>
  <si>
    <t xml:space="preserve">2.3.1.2. Проширење дистрибутивне мреже у оквиру постојећег водоводног система (2015-2016) </t>
  </si>
  <si>
    <t>511100, ЕИБ, ИПА</t>
  </si>
  <si>
    <t xml:space="preserve">2.3.1.3. Изградња дистрибутивне мреже у насељима водоводног  подсистема “Црно Врело”  (2015-2016) </t>
  </si>
  <si>
    <t>Годишње уложено минимално 0,5 милона КМ уреконструкцију расклопница, До краја пројекта за 80%  смањење трошкова проузрокованих кваровима на старој 6,3 кВ опреми, и трошкова проузрокованих прекидима напајања</t>
  </si>
  <si>
    <t>2015 А)</t>
  </si>
  <si>
    <t>Смањење броја шљункара за минимално 30%</t>
  </si>
  <si>
    <t>3.2.1.5. Израда базе података о   произвођа-чима отпада и   загађивачима околине (2016)</t>
  </si>
  <si>
    <t xml:space="preserve">До 2019. минимално 40 аутоматиз.подстани-ца </t>
  </si>
  <si>
    <t>3.3.2.5. Узгој брзорастућих садница за производњу биомасе и/или пелета за гријање (2016-2017)</t>
  </si>
  <si>
    <t>У периоду трајања стратегије изграђ. Минимално двије бициклистичке стазе дужине 20 км</t>
  </si>
  <si>
    <t>3.4.1.4. Енергетски дани (2016-2020)</t>
  </si>
  <si>
    <t>3.4.2.1.  Успоставњање мониторинга квалитета животне средине на подручју града Приједрора (2016-2017)</t>
  </si>
  <si>
    <t>Инсталирана минимално  1 мјерна станица за мјерење нивоа загађења у ваздуху до 2018. године</t>
  </si>
  <si>
    <t xml:space="preserve">2.3.1.5.  Додатна истраживања и развој изворишта воде (пројекти дефинисани у Студији изводљивости)(2015-2017)       </t>
  </si>
  <si>
    <t>3.4.2.3.  Новелирање ЛЕАП-а (2016)</t>
  </si>
  <si>
    <t xml:space="preserve">Набављена опрема за контролу употребе хемијских средстава у пољопривреди, Organizovano minimalno 1 predavanje na temu upotrebe hem sredstava u poljoprivr </t>
  </si>
  <si>
    <t>СЦ 3, СЕЦ 8</t>
  </si>
  <si>
    <t>2.3.3.8.  Реконструкција и доградња ватрогасног дома у Приједору (2015-2016)</t>
  </si>
  <si>
    <t>ПОвећанје гаражног простора за 580м2, Сманјенје времена изласка возила према јужном и југозападном дијелу града</t>
  </si>
  <si>
    <t>Одјељење за општу управу,  Агенција ПРЕДА</t>
  </si>
  <si>
    <t xml:space="preserve">Одјељење за општу управу,  </t>
  </si>
  <si>
    <t>2.1.1.10 Реконструкција и санација угоститељско-економске школе</t>
  </si>
  <si>
    <t>Бољи услови рада, Смањена потрошња енергије у наведеној школи за минимално 20%</t>
  </si>
  <si>
    <t>Угоститељско економска школа</t>
  </si>
  <si>
    <t xml:space="preserve">Реализ </t>
  </si>
  <si>
    <t>СЦ 2, СЕЦ 7</t>
  </si>
  <si>
    <t>СЦ 2, СЕЦ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</si>
</sst>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_);_(* \(#,##0\);_(* &quot;-&quot;_);_(@_)"/>
    <numFmt numFmtId="165" formatCode="_(* #,##0.00_);_(* \(#,##0.00\);_(* &quot;-&quot;??_);_(@_)"/>
    <numFmt numFmtId="166" formatCode="_(* #,##0.00_);_(* \(#,##0.00\);_(* \-??_);_(@_)"/>
  </numFmts>
  <fonts count="7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color rgb="FFFFFF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8.5"/>
      <color theme="1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  <font>
      <sz val="8.5"/>
      <color rgb="FFFF0000"/>
      <name val="Calibri"/>
      <family val="2"/>
      <charset val="238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b/>
      <sz val="9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sz val="9"/>
      <name val="Calibri"/>
      <family val="2"/>
      <charset val="238"/>
    </font>
    <font>
      <sz val="9"/>
      <color rgb="FFFF0000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7.5"/>
      <color theme="1"/>
      <name val="Calibri"/>
      <family val="2"/>
      <charset val="238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3"/>
      <name val="Calibri"/>
      <family val="2"/>
      <scheme val="minor"/>
    </font>
    <font>
      <b/>
      <sz val="9"/>
      <color indexed="81"/>
      <name val="Tahoma"/>
      <family val="2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charset val="238"/>
      <scheme val="minor"/>
    </font>
    <font>
      <sz val="8"/>
      <name val="Calibri"/>
      <family val="2"/>
    </font>
    <font>
      <sz val="9"/>
      <name val="Calibri"/>
      <family val="2"/>
    </font>
    <font>
      <sz val="11"/>
      <name val="Calibri"/>
      <family val="2"/>
    </font>
    <font>
      <sz val="8"/>
      <name val="Calibri"/>
      <family val="2"/>
      <scheme val="minor"/>
    </font>
    <font>
      <sz val="8.5"/>
      <name val="Calibri"/>
      <family val="2"/>
    </font>
    <font>
      <sz val="10"/>
      <color indexed="8"/>
      <name val="Calibri"/>
      <family val="2"/>
      <charset val="238"/>
    </font>
    <font>
      <b/>
      <sz val="10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Arial"/>
      <family val="2"/>
    </font>
    <font>
      <sz val="9"/>
      <name val="Calibri"/>
      <family val="2"/>
      <charset val="238"/>
      <scheme val="minor"/>
    </font>
    <font>
      <b/>
      <sz val="12"/>
      <name val="Calibri"/>
      <family val="2"/>
      <scheme val="minor"/>
    </font>
    <font>
      <b/>
      <sz val="10"/>
      <color theme="1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8"/>
      <name val="Calibri"/>
      <family val="2"/>
      <scheme val="minor"/>
    </font>
    <font>
      <sz val="10"/>
      <name val="Calibri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8.5"/>
      <name val="Calibri"/>
      <family val="2"/>
      <charset val="238"/>
      <scheme val="minor"/>
    </font>
    <font>
      <sz val="8.5"/>
      <name val="Calibri"/>
      <family val="2"/>
      <scheme val="minor"/>
    </font>
    <font>
      <sz val="10"/>
      <name val="Calibri"/>
      <family val="2"/>
      <charset val="238"/>
    </font>
    <font>
      <b/>
      <sz val="7.5"/>
      <name val="Calibri"/>
      <family val="2"/>
      <scheme val="minor"/>
    </font>
    <font>
      <sz val="11"/>
      <name val="Calibri"/>
      <family val="2"/>
      <charset val="238"/>
      <scheme val="minor"/>
    </font>
    <font>
      <sz val="9"/>
      <color rgb="FFFF0000"/>
      <name val="Calibri"/>
      <family val="2"/>
    </font>
    <font>
      <b/>
      <sz val="9"/>
      <color rgb="FFFF0000"/>
      <name val="Calibri"/>
      <family val="2"/>
      <charset val="238"/>
    </font>
    <font>
      <b/>
      <sz val="9"/>
      <name val="Calibri"/>
      <family val="2"/>
      <charset val="238"/>
    </font>
    <font>
      <sz val="9"/>
      <color theme="1"/>
      <name val="Calibri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3">
    <xf numFmtId="0" fontId="0" fillId="0" borderId="0"/>
    <xf numFmtId="165" fontId="3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0" fontId="16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166" fontId="16" fillId="0" borderId="0"/>
    <xf numFmtId="165" fontId="17" fillId="0" borderId="0" applyFont="0" applyFill="0" applyBorder="0" applyAlignment="0" applyProtection="0"/>
  </cellStyleXfs>
  <cellXfs count="292">
    <xf numFmtId="0" fontId="0" fillId="0" borderId="0" xfId="0"/>
    <xf numFmtId="0" fontId="1" fillId="0" borderId="0" xfId="0" applyFont="1"/>
    <xf numFmtId="0" fontId="1" fillId="3" borderId="0" xfId="0" applyFont="1" applyFill="1"/>
    <xf numFmtId="0" fontId="1" fillId="0" borderId="0" xfId="0" applyFont="1" applyAlignment="1">
      <alignment horizontal="left" textRotation="90" wrapText="1"/>
    </xf>
    <xf numFmtId="0" fontId="1" fillId="0" borderId="0" xfId="0" applyFont="1" applyAlignment="1">
      <alignment horizontal="center" vertical="center"/>
    </xf>
    <xf numFmtId="164" fontId="2" fillId="2" borderId="1" xfId="1" applyNumberFormat="1" applyFont="1" applyFill="1" applyBorder="1" applyAlignment="1">
      <alignment horizontal="left" wrapText="1"/>
    </xf>
    <xf numFmtId="0" fontId="11" fillId="0" borderId="0" xfId="2"/>
    <xf numFmtId="164" fontId="14" fillId="6" borderId="1" xfId="3" applyNumberFormat="1" applyFont="1" applyFill="1" applyBorder="1" applyAlignment="1">
      <alignment horizontal="right" wrapText="1"/>
    </xf>
    <xf numFmtId="0" fontId="11" fillId="0" borderId="0" xfId="2" applyFont="1"/>
    <xf numFmtId="164" fontId="23" fillId="3" borderId="1" xfId="3" applyNumberFormat="1" applyFont="1" applyFill="1" applyBorder="1" applyAlignment="1">
      <alignment horizontal="right" wrapText="1"/>
    </xf>
    <xf numFmtId="0" fontId="1" fillId="8" borderId="1" xfId="0" applyFont="1" applyFill="1" applyBorder="1" applyAlignment="1">
      <alignment horizontal="center" vertical="center" textRotation="90"/>
    </xf>
    <xf numFmtId="0" fontId="5" fillId="8" borderId="1" xfId="0" applyFont="1" applyFill="1" applyBorder="1" applyAlignment="1">
      <alignment horizontal="left" vertical="center" wrapText="1"/>
    </xf>
    <xf numFmtId="164" fontId="1" fillId="8" borderId="1" xfId="1" applyNumberFormat="1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vertical="center" wrapText="1"/>
    </xf>
    <xf numFmtId="0" fontId="10" fillId="8" borderId="1" xfId="0" applyFont="1" applyFill="1" applyBorder="1" applyAlignment="1">
      <alignment vertical="center" wrapText="1"/>
    </xf>
    <xf numFmtId="0" fontId="7" fillId="8" borderId="1" xfId="0" applyFont="1" applyFill="1" applyBorder="1" applyAlignment="1">
      <alignment horizontal="center" vertical="center"/>
    </xf>
    <xf numFmtId="164" fontId="12" fillId="6" borderId="5" xfId="3" applyNumberFormat="1" applyFont="1" applyFill="1" applyBorder="1" applyAlignment="1">
      <alignment horizontal="left" wrapText="1"/>
    </xf>
    <xf numFmtId="3" fontId="26" fillId="8" borderId="1" xfId="0" applyNumberFormat="1" applyFont="1" applyFill="1" applyBorder="1" applyAlignment="1">
      <alignment horizontal="right" vertical="center" wrapText="1"/>
    </xf>
    <xf numFmtId="3" fontId="27" fillId="8" borderId="1" xfId="0" applyNumberFormat="1" applyFont="1" applyFill="1" applyBorder="1" applyAlignment="1">
      <alignment horizontal="right" vertical="center" wrapText="1"/>
    </xf>
    <xf numFmtId="164" fontId="28" fillId="2" borderId="1" xfId="1" applyNumberFormat="1" applyFont="1" applyFill="1" applyBorder="1" applyAlignment="1">
      <alignment horizontal="right" vertical="center"/>
    </xf>
    <xf numFmtId="0" fontId="29" fillId="3" borderId="0" xfId="0" applyFont="1" applyFill="1"/>
    <xf numFmtId="0" fontId="30" fillId="8" borderId="1" xfId="0" applyFont="1" applyFill="1" applyBorder="1" applyAlignment="1">
      <alignment horizontal="center" vertical="center" wrapText="1"/>
    </xf>
    <xf numFmtId="164" fontId="19" fillId="6" borderId="1" xfId="3" applyNumberFormat="1" applyFont="1" applyFill="1" applyBorder="1" applyAlignment="1">
      <alignment horizontal="right" wrapText="1"/>
    </xf>
    <xf numFmtId="164" fontId="31" fillId="3" borderId="1" xfId="3" applyNumberFormat="1" applyFont="1" applyFill="1" applyBorder="1" applyAlignment="1">
      <alignment horizontal="right" wrapText="1"/>
    </xf>
    <xf numFmtId="164" fontId="31" fillId="6" borderId="1" xfId="3" applyNumberFormat="1" applyFont="1" applyFill="1" applyBorder="1" applyAlignment="1">
      <alignment horizontal="right" wrapText="1"/>
    </xf>
    <xf numFmtId="164" fontId="12" fillId="6" borderId="1" xfId="3" applyNumberFormat="1" applyFont="1" applyFill="1" applyBorder="1" applyAlignment="1">
      <alignment wrapText="1"/>
    </xf>
    <xf numFmtId="0" fontId="34" fillId="0" borderId="0" xfId="2" applyFont="1" applyAlignment="1">
      <alignment horizontal="left" vertical="center"/>
    </xf>
    <xf numFmtId="164" fontId="37" fillId="6" borderId="5" xfId="3" applyNumberFormat="1" applyFont="1" applyFill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Continuous" wrapText="1"/>
    </xf>
    <xf numFmtId="0" fontId="1" fillId="0" borderId="0" xfId="0" applyFont="1" applyAlignment="1">
      <alignment horizontal="distributed" wrapText="1"/>
    </xf>
    <xf numFmtId="0" fontId="41" fillId="0" borderId="0" xfId="0" applyFont="1" applyAlignment="1">
      <alignment horizontal="centerContinuous" vertical="center"/>
    </xf>
    <xf numFmtId="0" fontId="41" fillId="0" borderId="0" xfId="0" applyFont="1" applyAlignment="1">
      <alignment horizontal="centerContinuous"/>
    </xf>
    <xf numFmtId="0" fontId="44" fillId="0" borderId="1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 textRotation="90"/>
    </xf>
    <xf numFmtId="3" fontId="45" fillId="0" borderId="1" xfId="0" applyNumberFormat="1" applyFont="1" applyFill="1" applyBorder="1" applyAlignment="1">
      <alignment horizontal="left" vertical="top" wrapText="1"/>
    </xf>
    <xf numFmtId="0" fontId="46" fillId="0" borderId="1" xfId="0" applyFont="1" applyBorder="1" applyAlignment="1">
      <alignment vertical="top" wrapText="1"/>
    </xf>
    <xf numFmtId="3" fontId="42" fillId="3" borderId="1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textRotation="90"/>
    </xf>
    <xf numFmtId="164" fontId="1" fillId="0" borderId="1" xfId="1" applyNumberFormat="1" applyFont="1" applyBorder="1" applyAlignment="1">
      <alignment horizontal="left" vertical="center" wrapText="1"/>
    </xf>
    <xf numFmtId="0" fontId="4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/>
    </xf>
    <xf numFmtId="3" fontId="26" fillId="0" borderId="1" xfId="0" applyNumberFormat="1" applyFont="1" applyBorder="1" applyAlignment="1">
      <alignment horizontal="right" vertical="center" wrapText="1"/>
    </xf>
    <xf numFmtId="3" fontId="26" fillId="6" borderId="1" xfId="0" applyNumberFormat="1" applyFont="1" applyFill="1" applyBorder="1" applyAlignment="1">
      <alignment horizontal="right" vertical="center" wrapText="1"/>
    </xf>
    <xf numFmtId="3" fontId="32" fillId="6" borderId="1" xfId="0" applyNumberFormat="1" applyFont="1" applyFill="1" applyBorder="1" applyAlignment="1">
      <alignment horizontal="right" vertical="center" wrapText="1"/>
    </xf>
    <xf numFmtId="0" fontId="30" fillId="8" borderId="4" xfId="0" applyFont="1" applyFill="1" applyBorder="1" applyAlignment="1">
      <alignment horizontal="center" vertical="center" wrapText="1"/>
    </xf>
    <xf numFmtId="164" fontId="53" fillId="3" borderId="1" xfId="3" applyNumberFormat="1" applyFont="1" applyFill="1" applyBorder="1" applyAlignment="1">
      <alignment horizontal="left" wrapText="1"/>
    </xf>
    <xf numFmtId="164" fontId="22" fillId="3" borderId="1" xfId="3" applyNumberFormat="1" applyFont="1" applyFill="1" applyBorder="1" applyAlignment="1">
      <alignment horizontal="left" wrapText="1"/>
    </xf>
    <xf numFmtId="164" fontId="19" fillId="6" borderId="1" xfId="3" applyNumberFormat="1" applyFont="1" applyFill="1" applyBorder="1" applyAlignment="1">
      <alignment horizontal="center" wrapText="1"/>
    </xf>
    <xf numFmtId="0" fontId="7" fillId="0" borderId="0" xfId="2" applyFont="1"/>
    <xf numFmtId="37" fontId="19" fillId="3" borderId="1" xfId="3" applyNumberFormat="1" applyFont="1" applyFill="1" applyBorder="1" applyAlignment="1">
      <alignment horizontal="right" wrapText="1"/>
    </xf>
    <xf numFmtId="0" fontId="58" fillId="10" borderId="1" xfId="0" applyFont="1" applyFill="1" applyBorder="1" applyAlignment="1">
      <alignment horizontal="center" vertical="center"/>
    </xf>
    <xf numFmtId="0" fontId="59" fillId="8" borderId="1" xfId="0" applyFont="1" applyFill="1" applyBorder="1" applyAlignment="1">
      <alignment horizontal="center" vertical="center"/>
    </xf>
    <xf numFmtId="0" fontId="60" fillId="3" borderId="1" xfId="0" applyFont="1" applyFill="1" applyBorder="1" applyAlignment="1">
      <alignment horizontal="center" vertical="center"/>
    </xf>
    <xf numFmtId="0" fontId="52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/>
    </xf>
    <xf numFmtId="0" fontId="5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/>
    </xf>
    <xf numFmtId="0" fontId="47" fillId="0" borderId="1" xfId="0" applyFont="1" applyFill="1" applyBorder="1" applyAlignment="1">
      <alignment horizontal="left" vertical="center" wrapText="1"/>
    </xf>
    <xf numFmtId="3" fontId="26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vertical="center" wrapText="1"/>
    </xf>
    <xf numFmtId="0" fontId="6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textRotation="90"/>
    </xf>
    <xf numFmtId="0" fontId="47" fillId="3" borderId="1" xfId="0" applyFont="1" applyFill="1" applyBorder="1" applyAlignment="1">
      <alignment horizontal="left" vertical="center" wrapText="1"/>
    </xf>
    <xf numFmtId="164" fontId="1" fillId="3" borderId="1" xfId="1" applyNumberFormat="1" applyFont="1" applyFill="1" applyBorder="1" applyAlignment="1">
      <alignment horizontal="left" vertical="center" wrapText="1"/>
    </xf>
    <xf numFmtId="3" fontId="26" fillId="3" borderId="1" xfId="0" applyNumberFormat="1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vertical="center" wrapText="1"/>
    </xf>
    <xf numFmtId="0" fontId="1" fillId="3" borderId="1" xfId="1" applyNumberFormat="1" applyFont="1" applyFill="1" applyBorder="1" applyAlignment="1">
      <alignment horizontal="left" vertical="center" wrapText="1"/>
    </xf>
    <xf numFmtId="0" fontId="61" fillId="3" borderId="1" xfId="0" applyFont="1" applyFill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7" fillId="0" borderId="4" xfId="0" applyNumberFormat="1" applyFont="1" applyBorder="1" applyAlignment="1">
      <alignment horizontal="left" vertical="center" wrapText="1"/>
    </xf>
    <xf numFmtId="0" fontId="1" fillId="0" borderId="4" xfId="1" applyNumberFormat="1" applyFont="1" applyBorder="1" applyAlignment="1">
      <alignment horizontal="left" vertical="center" wrapText="1"/>
    </xf>
    <xf numFmtId="3" fontId="26" fillId="0" borderId="4" xfId="0" applyNumberFormat="1" applyFont="1" applyBorder="1" applyAlignment="1">
      <alignment horizontal="right" vertical="center" wrapText="1"/>
    </xf>
    <xf numFmtId="3" fontId="26" fillId="0" borderId="2" xfId="0" applyNumberFormat="1" applyFont="1" applyBorder="1" applyAlignment="1">
      <alignment horizontal="right" vertical="center" wrapText="1"/>
    </xf>
    <xf numFmtId="0" fontId="47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164" fontId="1" fillId="0" borderId="4" xfId="1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63" fillId="0" borderId="1" xfId="0" applyFont="1" applyBorder="1" applyAlignment="1">
      <alignment horizontal="left" vertical="center" wrapText="1"/>
    </xf>
    <xf numFmtId="0" fontId="61" fillId="0" borderId="1" xfId="0" applyFont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1" fillId="0" borderId="1" xfId="0" applyFont="1" applyFill="1" applyBorder="1" applyAlignment="1">
      <alignment horizontal="center" vertical="center" wrapText="1"/>
    </xf>
    <xf numFmtId="3" fontId="27" fillId="0" borderId="1" xfId="0" applyNumberFormat="1" applyFont="1" applyBorder="1" applyAlignment="1">
      <alignment horizontal="right" vertical="center" wrapText="1"/>
    </xf>
    <xf numFmtId="0" fontId="1" fillId="3" borderId="1" xfId="0" applyFont="1" applyFill="1" applyBorder="1"/>
    <xf numFmtId="0" fontId="0" fillId="0" borderId="0" xfId="0"/>
    <xf numFmtId="3" fontId="27" fillId="0" borderId="1" xfId="0" applyNumberFormat="1" applyFont="1" applyBorder="1" applyAlignment="1">
      <alignment horizontal="right" vertical="center" wrapText="1"/>
    </xf>
    <xf numFmtId="3" fontId="41" fillId="0" borderId="1" xfId="0" applyNumberFormat="1" applyFont="1" applyBorder="1" applyAlignment="1">
      <alignment horizontal="right" vertical="center"/>
    </xf>
    <xf numFmtId="0" fontId="1" fillId="15" borderId="0" xfId="0" applyFont="1" applyFill="1"/>
    <xf numFmtId="0" fontId="1" fillId="0" borderId="1" xfId="0" applyFont="1" applyFill="1" applyBorder="1"/>
    <xf numFmtId="0" fontId="1" fillId="16" borderId="0" xfId="0" applyFont="1" applyFill="1"/>
    <xf numFmtId="164" fontId="1" fillId="0" borderId="4" xfId="1" applyNumberFormat="1" applyFont="1" applyFill="1" applyBorder="1" applyAlignment="1">
      <alignment vertical="center" wrapText="1"/>
    </xf>
    <xf numFmtId="164" fontId="1" fillId="0" borderId="1" xfId="1" applyNumberFormat="1" applyFont="1" applyFill="1" applyBorder="1" applyAlignment="1">
      <alignment vertical="center" wrapText="1"/>
    </xf>
    <xf numFmtId="0" fontId="1" fillId="0" borderId="0" xfId="0" applyFont="1" applyFill="1"/>
    <xf numFmtId="164" fontId="52" fillId="0" borderId="1" xfId="1" applyNumberFormat="1" applyFont="1" applyBorder="1" applyAlignment="1">
      <alignment horizontal="left" vertical="center" wrapText="1"/>
    </xf>
    <xf numFmtId="49" fontId="1" fillId="0" borderId="1" xfId="1" applyNumberFormat="1" applyFont="1" applyBorder="1" applyAlignment="1">
      <alignment horizontal="left" vertical="center" wrapText="1"/>
    </xf>
    <xf numFmtId="164" fontId="52" fillId="0" borderId="1" xfId="1" applyNumberFormat="1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52" fillId="0" borderId="1" xfId="0" applyFont="1" applyFill="1" applyBorder="1" applyAlignment="1">
      <alignment horizontal="center" vertical="center" textRotation="90"/>
    </xf>
    <xf numFmtId="0" fontId="52" fillId="0" borderId="1" xfId="0" applyFont="1" applyBorder="1" applyAlignment="1">
      <alignment horizontal="center" vertical="center" textRotation="90"/>
    </xf>
    <xf numFmtId="0" fontId="64" fillId="8" borderId="4" xfId="0" applyFont="1" applyFill="1" applyBorder="1" applyAlignment="1">
      <alignment horizontal="center" vertical="center" wrapText="1"/>
    </xf>
    <xf numFmtId="3" fontId="43" fillId="0" borderId="1" xfId="0" applyNumberFormat="1" applyFont="1" applyBorder="1" applyAlignment="1">
      <alignment horizontal="right" vertical="center" wrapText="1"/>
    </xf>
    <xf numFmtId="0" fontId="31" fillId="0" borderId="1" xfId="0" applyFont="1" applyBorder="1"/>
    <xf numFmtId="3" fontId="43" fillId="0" borderId="1" xfId="0" applyNumberFormat="1" applyFont="1" applyFill="1" applyBorder="1" applyAlignment="1">
      <alignment horizontal="right" vertical="center" wrapText="1"/>
    </xf>
    <xf numFmtId="3" fontId="43" fillId="3" borderId="1" xfId="0" applyNumberFormat="1" applyFont="1" applyFill="1" applyBorder="1" applyAlignment="1">
      <alignment horizontal="right" vertical="center" wrapText="1"/>
    </xf>
    <xf numFmtId="0" fontId="31" fillId="3" borderId="1" xfId="0" applyFont="1" applyFill="1" applyBorder="1"/>
    <xf numFmtId="0" fontId="31" fillId="0" borderId="1" xfId="0" applyFont="1" applyFill="1" applyBorder="1"/>
    <xf numFmtId="3" fontId="31" fillId="0" borderId="1" xfId="0" applyNumberFormat="1" applyFont="1" applyBorder="1" applyAlignment="1">
      <alignment vertical="center"/>
    </xf>
    <xf numFmtId="0" fontId="31" fillId="8" borderId="1" xfId="0" applyFont="1" applyFill="1" applyBorder="1"/>
    <xf numFmtId="3" fontId="43" fillId="8" borderId="1" xfId="0" applyNumberFormat="1" applyFont="1" applyFill="1" applyBorder="1" applyAlignment="1">
      <alignment horizontal="right" vertical="center" wrapText="1"/>
    </xf>
    <xf numFmtId="164" fontId="19" fillId="2" borderId="1" xfId="1" applyNumberFormat="1" applyFont="1" applyFill="1" applyBorder="1" applyAlignment="1">
      <alignment horizontal="right" vertical="center"/>
    </xf>
    <xf numFmtId="0" fontId="31" fillId="0" borderId="0" xfId="0" applyFont="1"/>
    <xf numFmtId="0" fontId="31" fillId="0" borderId="0" xfId="0" applyFont="1" applyAlignment="1">
      <alignment horizontal="left" textRotation="90" wrapText="1"/>
    </xf>
    <xf numFmtId="3" fontId="31" fillId="0" borderId="1" xfId="0" applyNumberFormat="1" applyFont="1" applyBorder="1" applyAlignment="1">
      <alignment horizontal="center" vertical="center"/>
    </xf>
    <xf numFmtId="3" fontId="43" fillId="6" borderId="1" xfId="0" applyNumberFormat="1" applyFont="1" applyFill="1" applyBorder="1" applyAlignment="1">
      <alignment horizontal="right" vertical="center" wrapText="1"/>
    </xf>
    <xf numFmtId="3" fontId="31" fillId="0" borderId="1" xfId="0" applyNumberFormat="1" applyFont="1" applyBorder="1" applyAlignment="1">
      <alignment horizontal="right" vertical="center"/>
    </xf>
    <xf numFmtId="3" fontId="31" fillId="3" borderId="1" xfId="0" applyNumberFormat="1" applyFont="1" applyFill="1" applyBorder="1" applyAlignment="1">
      <alignment vertical="center"/>
    </xf>
    <xf numFmtId="3" fontId="43" fillId="0" borderId="4" xfId="0" applyNumberFormat="1" applyFont="1" applyBorder="1" applyAlignment="1">
      <alignment horizontal="right" vertical="center" wrapText="1"/>
    </xf>
    <xf numFmtId="3" fontId="43" fillId="0" borderId="2" xfId="0" applyNumberFormat="1" applyFont="1" applyBorder="1" applyAlignment="1">
      <alignment horizontal="right" vertical="center" wrapText="1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center" wrapText="1"/>
    </xf>
    <xf numFmtId="164" fontId="31" fillId="0" borderId="0" xfId="0" applyNumberFormat="1" applyFont="1"/>
    <xf numFmtId="0" fontId="31" fillId="3" borderId="0" xfId="0" applyFont="1" applyFill="1"/>
    <xf numFmtId="3" fontId="52" fillId="0" borderId="1" xfId="0" applyNumberFormat="1" applyFont="1" applyFill="1" applyBorder="1" applyAlignment="1">
      <alignment vertical="center"/>
    </xf>
    <xf numFmtId="164" fontId="52" fillId="0" borderId="1" xfId="1" applyNumberFormat="1" applyFont="1" applyFill="1" applyBorder="1" applyAlignment="1">
      <alignment horizontal="left" vertical="center" wrapText="1"/>
    </xf>
    <xf numFmtId="0" fontId="62" fillId="0" borderId="1" xfId="0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center" vertical="center"/>
    </xf>
    <xf numFmtId="0" fontId="61" fillId="0" borderId="1" xfId="0" applyFont="1" applyFill="1" applyBorder="1" applyAlignment="1">
      <alignment vertical="center" wrapText="1"/>
    </xf>
    <xf numFmtId="3" fontId="32" fillId="0" borderId="1" xfId="0" applyNumberFormat="1" applyFont="1" applyFill="1" applyBorder="1" applyAlignment="1">
      <alignment horizontal="right" vertical="center" wrapText="1"/>
    </xf>
    <xf numFmtId="3" fontId="27" fillId="0" borderId="1" xfId="0" applyNumberFormat="1" applyFont="1" applyFill="1" applyBorder="1" applyAlignment="1">
      <alignment horizontal="right" vertical="center" wrapText="1"/>
    </xf>
    <xf numFmtId="0" fontId="41" fillId="0" borderId="1" xfId="0" applyFont="1" applyFill="1" applyBorder="1" applyAlignment="1">
      <alignment horizontal="center" vertical="center" wrapText="1"/>
    </xf>
    <xf numFmtId="3" fontId="26" fillId="0" borderId="4" xfId="0" applyNumberFormat="1" applyFont="1" applyFill="1" applyBorder="1" applyAlignment="1">
      <alignment horizontal="right" vertical="center" wrapText="1"/>
    </xf>
    <xf numFmtId="3" fontId="31" fillId="0" borderId="1" xfId="0" applyNumberFormat="1" applyFont="1" applyFill="1" applyBorder="1" applyAlignment="1">
      <alignment vertical="center"/>
    </xf>
    <xf numFmtId="164" fontId="1" fillId="17" borderId="1" xfId="1" applyNumberFormat="1" applyFont="1" applyFill="1" applyBorder="1" applyAlignment="1">
      <alignment horizontal="center" vertical="top" wrapText="1"/>
    </xf>
    <xf numFmtId="0" fontId="52" fillId="17" borderId="1" xfId="0" applyFont="1" applyFill="1" applyBorder="1" applyAlignment="1">
      <alignment horizontal="center" vertical="center" wrapText="1"/>
    </xf>
    <xf numFmtId="0" fontId="8" fillId="17" borderId="1" xfId="0" applyFont="1" applyFill="1" applyBorder="1" applyAlignment="1">
      <alignment horizontal="center" vertical="center" wrapText="1"/>
    </xf>
    <xf numFmtId="0" fontId="8" fillId="17" borderId="1" xfId="0" applyFont="1" applyFill="1" applyBorder="1" applyAlignment="1">
      <alignment vertical="center" wrapText="1"/>
    </xf>
    <xf numFmtId="164" fontId="1" fillId="0" borderId="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left" vertical="center" wrapText="1"/>
    </xf>
    <xf numFmtId="3" fontId="31" fillId="0" borderId="1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textRotation="90"/>
    </xf>
    <xf numFmtId="3" fontId="43" fillId="3" borderId="4" xfId="0" applyNumberFormat="1" applyFont="1" applyFill="1" applyBorder="1" applyAlignment="1">
      <alignment horizontal="right" vertical="center" wrapText="1"/>
    </xf>
    <xf numFmtId="0" fontId="31" fillId="0" borderId="4" xfId="0" applyFont="1" applyBorder="1"/>
    <xf numFmtId="3" fontId="43" fillId="6" borderId="4" xfId="0" applyNumberFormat="1" applyFont="1" applyFill="1" applyBorder="1" applyAlignment="1">
      <alignment horizontal="right" vertical="center" wrapText="1"/>
    </xf>
    <xf numFmtId="3" fontId="43" fillId="0" borderId="4" xfId="0" applyNumberFormat="1" applyFont="1" applyFill="1" applyBorder="1" applyAlignment="1">
      <alignment horizontal="righ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horizontal="center" vertical="center"/>
    </xf>
    <xf numFmtId="0" fontId="60" fillId="3" borderId="4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textRotation="90"/>
    </xf>
    <xf numFmtId="0" fontId="47" fillId="0" borderId="12" xfId="0" applyFont="1" applyFill="1" applyBorder="1" applyAlignment="1">
      <alignment horizontal="left" vertical="center" wrapText="1"/>
    </xf>
    <xf numFmtId="164" fontId="1" fillId="0" borderId="12" xfId="1" applyNumberFormat="1" applyFont="1" applyFill="1" applyBorder="1" applyAlignment="1">
      <alignment horizontal="left" vertical="center" wrapText="1"/>
    </xf>
    <xf numFmtId="3" fontId="26" fillId="0" borderId="12" xfId="0" applyNumberFormat="1" applyFont="1" applyFill="1" applyBorder="1" applyAlignment="1">
      <alignment horizontal="right" vertical="center" wrapText="1"/>
    </xf>
    <xf numFmtId="3" fontId="43" fillId="0" borderId="12" xfId="0" applyNumberFormat="1" applyFont="1" applyFill="1" applyBorder="1" applyAlignment="1">
      <alignment horizontal="right" vertical="center" wrapText="1"/>
    </xf>
    <xf numFmtId="3" fontId="43" fillId="6" borderId="12" xfId="0" applyNumberFormat="1" applyFont="1" applyFill="1" applyBorder="1" applyAlignment="1">
      <alignment horizontal="right" vertical="center" wrapText="1"/>
    </xf>
    <xf numFmtId="0" fontId="8" fillId="0" borderId="12" xfId="0" applyFont="1" applyFill="1" applyBorder="1" applyAlignment="1">
      <alignment vertical="center" wrapText="1"/>
    </xf>
    <xf numFmtId="0" fontId="52" fillId="0" borderId="12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/>
    </xf>
    <xf numFmtId="0" fontId="60" fillId="0" borderId="12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1" fillId="0" borderId="0" xfId="0" applyFont="1" applyAlignment="1"/>
    <xf numFmtId="0" fontId="2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3" fontId="26" fillId="15" borderId="1" xfId="0" applyNumberFormat="1" applyFont="1" applyFill="1" applyBorder="1" applyAlignment="1">
      <alignment horizontal="right" vertical="center" wrapText="1"/>
    </xf>
    <xf numFmtId="3" fontId="43" fillId="15" borderId="1" xfId="0" applyNumberFormat="1" applyFont="1" applyFill="1" applyBorder="1" applyAlignment="1">
      <alignment horizontal="right" vertical="center" wrapText="1"/>
    </xf>
    <xf numFmtId="0" fontId="50" fillId="15" borderId="1" xfId="0" applyFont="1" applyFill="1" applyBorder="1" applyAlignment="1">
      <alignment horizontal="center" vertical="center" wrapText="1"/>
    </xf>
    <xf numFmtId="0" fontId="30" fillId="15" borderId="4" xfId="0" applyFont="1" applyFill="1" applyBorder="1" applyAlignment="1">
      <alignment horizontal="center" vertical="center" wrapText="1"/>
    </xf>
    <xf numFmtId="3" fontId="41" fillId="15" borderId="1" xfId="0" applyNumberFormat="1" applyFont="1" applyFill="1" applyBorder="1" applyAlignment="1">
      <alignment horizontal="right" vertical="center"/>
    </xf>
    <xf numFmtId="3" fontId="52" fillId="15" borderId="1" xfId="0" applyNumberFormat="1" applyFont="1" applyFill="1" applyBorder="1" applyAlignment="1">
      <alignment vertical="center"/>
    </xf>
    <xf numFmtId="3" fontId="27" fillId="15" borderId="1" xfId="0" applyNumberFormat="1" applyFont="1" applyFill="1" applyBorder="1" applyAlignment="1">
      <alignment horizontal="right" vertical="center" wrapText="1"/>
    </xf>
    <xf numFmtId="3" fontId="26" fillId="15" borderId="4" xfId="0" applyNumberFormat="1" applyFont="1" applyFill="1" applyBorder="1" applyAlignment="1">
      <alignment horizontal="right" vertical="center" wrapText="1"/>
    </xf>
    <xf numFmtId="3" fontId="26" fillId="15" borderId="2" xfId="0" applyNumberFormat="1" applyFont="1" applyFill="1" applyBorder="1" applyAlignment="1">
      <alignment horizontal="right" vertical="center" wrapText="1"/>
    </xf>
    <xf numFmtId="0" fontId="1" fillId="15" borderId="1" xfId="0" applyFont="1" applyFill="1" applyBorder="1"/>
    <xf numFmtId="3" fontId="26" fillId="15" borderId="12" xfId="0" applyNumberFormat="1" applyFont="1" applyFill="1" applyBorder="1" applyAlignment="1">
      <alignment horizontal="right" vertical="center" wrapText="1"/>
    </xf>
    <xf numFmtId="0" fontId="1" fillId="15" borderId="0" xfId="0" applyFont="1" applyFill="1" applyAlignment="1">
      <alignment horizontal="distributed" wrapText="1"/>
    </xf>
    <xf numFmtId="0" fontId="1" fillId="15" borderId="0" xfId="0" applyFont="1" applyFill="1" applyAlignment="1">
      <alignment horizontal="centerContinuous" wrapText="1"/>
    </xf>
    <xf numFmtId="0" fontId="64" fillId="15" borderId="4" xfId="0" applyFont="1" applyFill="1" applyBorder="1" applyAlignment="1">
      <alignment horizontal="center" vertical="center" wrapText="1"/>
    </xf>
    <xf numFmtId="3" fontId="43" fillId="15" borderId="12" xfId="0" applyNumberFormat="1" applyFont="1" applyFill="1" applyBorder="1" applyAlignment="1">
      <alignment horizontal="right" vertical="center" wrapText="1"/>
    </xf>
    <xf numFmtId="3" fontId="43" fillId="15" borderId="4" xfId="0" applyNumberFormat="1" applyFont="1" applyFill="1" applyBorder="1" applyAlignment="1">
      <alignment horizontal="right" vertical="center" wrapText="1"/>
    </xf>
    <xf numFmtId="0" fontId="31" fillId="15" borderId="0" xfId="0" applyFont="1" applyFill="1" applyAlignment="1">
      <alignment horizontal="center" vertical="center"/>
    </xf>
    <xf numFmtId="0" fontId="31" fillId="15" borderId="0" xfId="0" applyFont="1" applyFill="1"/>
    <xf numFmtId="3" fontId="66" fillId="3" borderId="1" xfId="0" applyNumberFormat="1" applyFont="1" applyFill="1" applyBorder="1" applyAlignment="1">
      <alignment horizontal="right" vertical="center" wrapText="1"/>
    </xf>
    <xf numFmtId="3" fontId="66" fillId="15" borderId="1" xfId="0" applyNumberFormat="1" applyFont="1" applyFill="1" applyBorder="1" applyAlignment="1">
      <alignment horizontal="right" vertical="center" wrapText="1"/>
    </xf>
    <xf numFmtId="3" fontId="67" fillId="15" borderId="1" xfId="0" applyNumberFormat="1" applyFont="1" applyFill="1" applyBorder="1" applyAlignment="1">
      <alignment horizontal="right" vertical="center" wrapText="1"/>
    </xf>
    <xf numFmtId="3" fontId="68" fillId="6" borderId="1" xfId="0" applyNumberFormat="1" applyFont="1" applyFill="1" applyBorder="1" applyAlignment="1">
      <alignment horizontal="right" vertical="center" wrapText="1"/>
    </xf>
    <xf numFmtId="0" fontId="1" fillId="18" borderId="1" xfId="0" applyFont="1" applyFill="1" applyBorder="1" applyAlignment="1">
      <alignment horizontal="center" vertical="center" textRotation="90"/>
    </xf>
    <xf numFmtId="3" fontId="26" fillId="18" borderId="1" xfId="0" applyNumberFormat="1" applyFont="1" applyFill="1" applyBorder="1" applyAlignment="1">
      <alignment horizontal="right" vertical="center" wrapText="1"/>
    </xf>
    <xf numFmtId="3" fontId="32" fillId="18" borderId="1" xfId="0" applyNumberFormat="1" applyFont="1" applyFill="1" applyBorder="1" applyAlignment="1">
      <alignment horizontal="right" vertical="center" wrapText="1"/>
    </xf>
    <xf numFmtId="3" fontId="43" fillId="18" borderId="1" xfId="0" applyNumberFormat="1" applyFont="1" applyFill="1" applyBorder="1" applyAlignment="1">
      <alignment horizontal="right" vertical="center" wrapText="1"/>
    </xf>
    <xf numFmtId="0" fontId="31" fillId="18" borderId="1" xfId="0" applyFont="1" applyFill="1" applyBorder="1"/>
    <xf numFmtId="0" fontId="8" fillId="18" borderId="1" xfId="0" applyFont="1" applyFill="1" applyBorder="1" applyAlignment="1">
      <alignment vertical="center" wrapText="1"/>
    </xf>
    <xf numFmtId="0" fontId="60" fillId="18" borderId="1" xfId="0" applyFont="1" applyFill="1" applyBorder="1" applyAlignment="1">
      <alignment horizontal="center" vertical="center"/>
    </xf>
    <xf numFmtId="0" fontId="1" fillId="18" borderId="0" xfId="0" applyFont="1" applyFill="1"/>
    <xf numFmtId="0" fontId="47" fillId="18" borderId="1" xfId="0" applyFont="1" applyFill="1" applyBorder="1" applyAlignment="1">
      <alignment horizontal="left" vertical="center" wrapText="1"/>
    </xf>
    <xf numFmtId="164" fontId="1" fillId="18" borderId="1" xfId="1" applyNumberFormat="1" applyFont="1" applyFill="1" applyBorder="1" applyAlignment="1">
      <alignment horizontal="left" vertical="center" wrapText="1"/>
    </xf>
    <xf numFmtId="0" fontId="8" fillId="18" borderId="1" xfId="0" applyFont="1" applyFill="1" applyBorder="1" applyAlignment="1">
      <alignment horizontal="center" vertical="center" wrapText="1"/>
    </xf>
    <xf numFmtId="0" fontId="21" fillId="18" borderId="1" xfId="0" applyFont="1" applyFill="1" applyBorder="1" applyAlignment="1">
      <alignment horizontal="center" vertical="center"/>
    </xf>
    <xf numFmtId="3" fontId="69" fillId="15" borderId="1" xfId="0" applyNumberFormat="1" applyFont="1" applyFill="1" applyBorder="1" applyAlignment="1">
      <alignment horizontal="right" vertical="center" wrapText="1"/>
    </xf>
    <xf numFmtId="0" fontId="63" fillId="0" borderId="1" xfId="0" applyFont="1" applyFill="1" applyBorder="1" applyAlignment="1">
      <alignment horizontal="left" vertical="center" wrapText="1"/>
    </xf>
    <xf numFmtId="3" fontId="32" fillId="6" borderId="4" xfId="0" applyNumberFormat="1" applyFont="1" applyFill="1" applyBorder="1" applyAlignment="1">
      <alignment horizontal="right" vertical="center" wrapText="1"/>
    </xf>
    <xf numFmtId="3" fontId="26" fillId="6" borderId="4" xfId="0" applyNumberFormat="1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vertical="center" wrapText="1"/>
    </xf>
    <xf numFmtId="0" fontId="52" fillId="0" borderId="4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21" fillId="3" borderId="4" xfId="0" applyFont="1" applyFill="1" applyBorder="1" applyAlignment="1">
      <alignment horizontal="center" vertical="center"/>
    </xf>
    <xf numFmtId="3" fontId="32" fillId="0" borderId="12" xfId="0" applyNumberFormat="1" applyFont="1" applyFill="1" applyBorder="1" applyAlignment="1">
      <alignment horizontal="right" vertical="center" wrapText="1"/>
    </xf>
    <xf numFmtId="3" fontId="27" fillId="0" borderId="12" xfId="0" applyNumberFormat="1" applyFont="1" applyFill="1" applyBorder="1" applyAlignment="1">
      <alignment horizontal="right" vertical="center" wrapText="1"/>
    </xf>
    <xf numFmtId="0" fontId="1" fillId="0" borderId="13" xfId="0" applyFont="1" applyFill="1" applyBorder="1"/>
    <xf numFmtId="0" fontId="1" fillId="0" borderId="4" xfId="0" applyFont="1" applyFill="1" applyBorder="1" applyAlignment="1">
      <alignment horizontal="center" vertical="center" textRotation="90"/>
    </xf>
    <xf numFmtId="0" fontId="47" fillId="0" borderId="4" xfId="0" applyFont="1" applyFill="1" applyBorder="1" applyAlignment="1">
      <alignment horizontal="left" vertical="center" wrapText="1"/>
    </xf>
    <xf numFmtId="164" fontId="1" fillId="0" borderId="4" xfId="1" applyNumberFormat="1" applyFont="1" applyFill="1" applyBorder="1" applyAlignment="1">
      <alignment horizontal="left" vertical="center" wrapText="1"/>
    </xf>
    <xf numFmtId="0" fontId="31" fillId="0" borderId="4" xfId="0" applyFont="1" applyFill="1" applyBorder="1"/>
    <xf numFmtId="3" fontId="43" fillId="9" borderId="4" xfId="0" applyNumberFormat="1" applyFont="1" applyFill="1" applyBorder="1" applyAlignment="1">
      <alignment horizontal="right" vertical="center" wrapText="1"/>
    </xf>
    <xf numFmtId="0" fontId="60" fillId="0" borderId="4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textRotation="90"/>
    </xf>
    <xf numFmtId="0" fontId="47" fillId="0" borderId="12" xfId="0" applyFont="1" applyBorder="1" applyAlignment="1">
      <alignment horizontal="left" vertical="center" wrapText="1"/>
    </xf>
    <xf numFmtId="164" fontId="1" fillId="0" borderId="12" xfId="1" applyNumberFormat="1" applyFont="1" applyBorder="1" applyAlignment="1">
      <alignment horizontal="left" vertical="center" wrapText="1"/>
    </xf>
    <xf numFmtId="3" fontId="26" fillId="0" borderId="12" xfId="0" applyNumberFormat="1" applyFont="1" applyBorder="1" applyAlignment="1">
      <alignment horizontal="right" vertical="center" wrapText="1"/>
    </xf>
    <xf numFmtId="3" fontId="32" fillId="6" borderId="12" xfId="0" applyNumberFormat="1" applyFont="1" applyFill="1" applyBorder="1" applyAlignment="1">
      <alignment horizontal="right" vertical="center" wrapText="1"/>
    </xf>
    <xf numFmtId="3" fontId="43" fillId="0" borderId="12" xfId="0" applyNumberFormat="1" applyFont="1" applyBorder="1" applyAlignment="1">
      <alignment horizontal="right" vertical="center" wrapText="1"/>
    </xf>
    <xf numFmtId="0" fontId="31" fillId="0" borderId="12" xfId="0" applyFont="1" applyBorder="1"/>
    <xf numFmtId="3" fontId="26" fillId="6" borderId="12" xfId="0" applyNumberFormat="1" applyFont="1" applyFill="1" applyBorder="1" applyAlignment="1">
      <alignment horizontal="right" vertical="center" wrapText="1"/>
    </xf>
    <xf numFmtId="0" fontId="8" fillId="0" borderId="12" xfId="0" applyFont="1" applyBorder="1" applyAlignment="1">
      <alignment vertical="center" wrapText="1"/>
    </xf>
    <xf numFmtId="0" fontId="52" fillId="3" borderId="12" xfId="0" applyFont="1" applyFill="1" applyBorder="1" applyAlignment="1">
      <alignment horizontal="center" vertical="center" wrapText="1"/>
    </xf>
    <xf numFmtId="0" fontId="60" fillId="3" borderId="12" xfId="0" applyFont="1" applyFill="1" applyBorder="1" applyAlignment="1">
      <alignment horizontal="center" vertical="center"/>
    </xf>
    <xf numFmtId="0" fontId="1" fillId="0" borderId="13" xfId="0" applyFont="1" applyBorder="1"/>
    <xf numFmtId="0" fontId="1" fillId="0" borderId="7" xfId="0" applyFont="1" applyBorder="1"/>
    <xf numFmtId="0" fontId="1" fillId="19" borderId="1" xfId="0" applyFont="1" applyFill="1" applyBorder="1" applyAlignment="1">
      <alignment horizontal="center" vertical="center" textRotation="90"/>
    </xf>
    <xf numFmtId="0" fontId="47" fillId="19" borderId="1" xfId="0" applyFont="1" applyFill="1" applyBorder="1" applyAlignment="1">
      <alignment horizontal="left" vertical="center" wrapText="1"/>
    </xf>
    <xf numFmtId="164" fontId="1" fillId="19" borderId="1" xfId="1" applyNumberFormat="1" applyFont="1" applyFill="1" applyBorder="1" applyAlignment="1">
      <alignment horizontal="left" vertical="center" wrapText="1"/>
    </xf>
    <xf numFmtId="3" fontId="26" fillId="19" borderId="1" xfId="0" applyNumberFormat="1" applyFont="1" applyFill="1" applyBorder="1" applyAlignment="1">
      <alignment horizontal="right" vertical="center" wrapText="1"/>
    </xf>
    <xf numFmtId="3" fontId="32" fillId="19" borderId="1" xfId="0" applyNumberFormat="1" applyFont="1" applyFill="1" applyBorder="1" applyAlignment="1">
      <alignment horizontal="right" vertical="center" wrapText="1"/>
    </xf>
    <xf numFmtId="3" fontId="43" fillId="19" borderId="1" xfId="0" applyNumberFormat="1" applyFont="1" applyFill="1" applyBorder="1" applyAlignment="1">
      <alignment horizontal="right" vertical="center" wrapText="1"/>
    </xf>
    <xf numFmtId="0" fontId="31" fillId="19" borderId="1" xfId="0" applyFont="1" applyFill="1" applyBorder="1"/>
    <xf numFmtId="0" fontId="8" fillId="19" borderId="1" xfId="0" applyFont="1" applyFill="1" applyBorder="1" applyAlignment="1">
      <alignment vertical="center" wrapText="1"/>
    </xf>
    <xf numFmtId="0" fontId="52" fillId="19" borderId="1" xfId="0" applyFont="1" applyFill="1" applyBorder="1" applyAlignment="1">
      <alignment horizontal="center" vertical="center" wrapText="1"/>
    </xf>
    <xf numFmtId="0" fontId="21" fillId="19" borderId="1" xfId="0" applyFont="1" applyFill="1" applyBorder="1" applyAlignment="1">
      <alignment horizontal="center" vertical="center"/>
    </xf>
    <xf numFmtId="0" fontId="60" fillId="19" borderId="1" xfId="0" applyFont="1" applyFill="1" applyBorder="1" applyAlignment="1">
      <alignment horizontal="center" vertical="center"/>
    </xf>
    <xf numFmtId="0" fontId="1" fillId="19" borderId="0" xfId="0" applyFont="1" applyFill="1"/>
    <xf numFmtId="3" fontId="58" fillId="19" borderId="1" xfId="0" applyNumberFormat="1" applyFont="1" applyFill="1" applyBorder="1" applyAlignment="1">
      <alignment horizontal="left" vertical="top" wrapText="1"/>
    </xf>
    <xf numFmtId="0" fontId="46" fillId="19" borderId="1" xfId="0" applyFont="1" applyFill="1" applyBorder="1" applyAlignment="1">
      <alignment vertical="center" wrapText="1"/>
    </xf>
    <xf numFmtId="0" fontId="44" fillId="19" borderId="1" xfId="0" applyFont="1" applyFill="1" applyBorder="1" applyAlignment="1">
      <alignment horizontal="center" vertical="center"/>
    </xf>
    <xf numFmtId="0" fontId="8" fillId="19" borderId="1" xfId="0" applyFont="1" applyFill="1" applyBorder="1" applyAlignment="1">
      <alignment horizontal="center" vertical="center" wrapText="1"/>
    </xf>
    <xf numFmtId="0" fontId="57" fillId="0" borderId="7" xfId="0" applyFont="1" applyBorder="1" applyAlignment="1">
      <alignment horizontal="left" vertical="center" wrapText="1"/>
    </xf>
    <xf numFmtId="0" fontId="36" fillId="0" borderId="7" xfId="0" applyFont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48" fillId="11" borderId="1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0" fillId="11" borderId="1" xfId="0" applyFont="1" applyFill="1" applyBorder="1" applyAlignment="1">
      <alignment horizontal="center" vertical="center" wrapText="1"/>
    </xf>
    <xf numFmtId="0" fontId="52" fillId="0" borderId="0" xfId="0" applyFont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31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21" fillId="0" borderId="0" xfId="0" applyFont="1" applyAlignment="1"/>
    <xf numFmtId="0" fontId="49" fillId="11" borderId="1" xfId="0" applyFont="1" applyFill="1" applyBorder="1" applyAlignment="1">
      <alignment horizontal="center" vertical="center" wrapText="1"/>
    </xf>
    <xf numFmtId="0" fontId="35" fillId="3" borderId="0" xfId="0" applyFont="1" applyFill="1" applyBorder="1" applyAlignment="1">
      <alignment horizontal="center" vertical="center"/>
    </xf>
    <xf numFmtId="0" fontId="35" fillId="3" borderId="7" xfId="0" applyFont="1" applyFill="1" applyBorder="1" applyAlignment="1">
      <alignment horizontal="center" vertical="center"/>
    </xf>
    <xf numFmtId="0" fontId="19" fillId="14" borderId="1" xfId="0" applyFont="1" applyFill="1" applyBorder="1" applyAlignment="1">
      <alignment horizontal="center" vertical="center" wrapText="1"/>
    </xf>
    <xf numFmtId="0" fontId="49" fillId="14" borderId="1" xfId="0" applyFont="1" applyFill="1" applyBorder="1" applyAlignment="1">
      <alignment horizontal="center" vertical="center" wrapText="1"/>
    </xf>
    <xf numFmtId="0" fontId="19" fillId="13" borderId="1" xfId="0" applyFont="1" applyFill="1" applyBorder="1" applyAlignment="1">
      <alignment horizontal="center" vertical="center" wrapText="1"/>
    </xf>
    <xf numFmtId="0" fontId="50" fillId="13" borderId="1" xfId="0" applyFont="1" applyFill="1" applyBorder="1" applyAlignment="1">
      <alignment horizontal="center" vertical="center" wrapText="1"/>
    </xf>
    <xf numFmtId="0" fontId="49" fillId="1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/>
    </xf>
    <xf numFmtId="0" fontId="51" fillId="13" borderId="1" xfId="0" applyFont="1" applyFill="1" applyBorder="1" applyAlignment="1">
      <alignment horizontal="center" vertical="center" textRotation="90" wrapText="1"/>
    </xf>
    <xf numFmtId="0" fontId="51" fillId="13" borderId="10" xfId="0" applyFont="1" applyFill="1" applyBorder="1" applyAlignment="1">
      <alignment horizontal="center" vertical="center" textRotation="90" wrapText="1"/>
    </xf>
    <xf numFmtId="0" fontId="51" fillId="13" borderId="11" xfId="0" applyFont="1" applyFill="1" applyBorder="1" applyAlignment="1">
      <alignment horizontal="center" vertical="center" textRotation="90" wrapText="1"/>
    </xf>
    <xf numFmtId="0" fontId="51" fillId="13" borderId="9" xfId="0" applyFont="1" applyFill="1" applyBorder="1" applyAlignment="1">
      <alignment horizontal="center" vertical="center" textRotation="90" wrapText="1"/>
    </xf>
    <xf numFmtId="0" fontId="19" fillId="11" borderId="1" xfId="0" applyFont="1" applyFill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 wrapText="1"/>
    </xf>
    <xf numFmtId="0" fontId="37" fillId="6" borderId="5" xfId="2" applyFont="1" applyFill="1" applyBorder="1" applyAlignment="1">
      <alignment horizontal="center" vertical="center"/>
    </xf>
    <xf numFmtId="0" fontId="37" fillId="6" borderId="8" xfId="2" applyFont="1" applyFill="1" applyBorder="1" applyAlignment="1">
      <alignment horizontal="center" vertical="center"/>
    </xf>
    <xf numFmtId="0" fontId="37" fillId="6" borderId="6" xfId="2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13" fillId="5" borderId="1" xfId="2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3" fillId="5" borderId="2" xfId="2" applyFont="1" applyFill="1" applyBorder="1" applyAlignment="1">
      <alignment horizontal="center" vertical="center" wrapText="1"/>
    </xf>
    <xf numFmtId="0" fontId="13" fillId="5" borderId="3" xfId="2" applyFont="1" applyFill="1" applyBorder="1" applyAlignment="1">
      <alignment horizontal="center" vertical="center" wrapText="1"/>
    </xf>
    <xf numFmtId="0" fontId="13" fillId="5" borderId="4" xfId="2" applyFont="1" applyFill="1" applyBorder="1" applyAlignment="1">
      <alignment horizontal="center" vertical="center" wrapText="1"/>
    </xf>
    <xf numFmtId="0" fontId="49" fillId="13" borderId="1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</cellXfs>
  <cellStyles count="13">
    <cellStyle name="Comma" xfId="1" builtinId="3"/>
    <cellStyle name="Comma 2" xfId="3"/>
    <cellStyle name="Comma 4" xfId="12"/>
    <cellStyle name="Excel Built-in Normal" xfId="4"/>
    <cellStyle name="Normal" xfId="0" builtinId="0"/>
    <cellStyle name="Normal 2" xfId="2"/>
    <cellStyle name="Normal 2 2" xfId="5"/>
    <cellStyle name="Normal 2 3" xfId="6"/>
    <cellStyle name="Normal 2 4" xfId="7"/>
    <cellStyle name="Normal 3" xfId="8"/>
    <cellStyle name="Normal 4" xfId="9"/>
    <cellStyle name="Obično 2" xfId="10"/>
    <cellStyle name="Zarez 2" xfId="11"/>
  </cellStyles>
  <dxfs count="0"/>
  <tableStyles count="0" defaultTableStyle="TableStyleMedium9" defaultPivotStyle="PivotStyleLight16"/>
  <colors>
    <mruColors>
      <color rgb="FFFBF8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s-Cyrl-BA" sz="1100" baseline="0">
                <a:solidFill>
                  <a:sysClr val="windowText" lastClr="000000"/>
                </a:solidFill>
              </a:rPr>
              <a:t>План</a:t>
            </a:r>
            <a:r>
              <a:rPr lang="hr-HR" sz="1100" baseline="0">
                <a:solidFill>
                  <a:sysClr val="windowText" lastClr="000000"/>
                </a:solidFill>
              </a:rPr>
              <a:t> </a:t>
            </a:r>
            <a:r>
              <a:rPr lang="bs-Cyrl-BA" sz="1100" baseline="0">
                <a:solidFill>
                  <a:sysClr val="windowText" lastClr="000000"/>
                </a:solidFill>
              </a:rPr>
              <a:t>имплементације</a:t>
            </a:r>
            <a:r>
              <a:rPr lang="bs-Latn-BA" sz="1100" baseline="0">
                <a:solidFill>
                  <a:sysClr val="windowText" lastClr="000000"/>
                </a:solidFill>
              </a:rPr>
              <a:t> </a:t>
            </a:r>
            <a:r>
              <a:rPr lang="hr-HR" sz="1100" baseline="0">
                <a:solidFill>
                  <a:sysClr val="windowText" lastClr="000000"/>
                </a:solidFill>
              </a:rPr>
              <a:t>- </a:t>
            </a:r>
            <a:r>
              <a:rPr lang="bs-Cyrl-BA" sz="1100" baseline="0">
                <a:solidFill>
                  <a:sysClr val="windowText" lastClr="000000"/>
                </a:solidFill>
              </a:rPr>
              <a:t>Структура по</a:t>
            </a:r>
            <a:r>
              <a:rPr lang="en-US" sz="1100" baseline="0">
                <a:solidFill>
                  <a:sysClr val="windowText" lastClr="000000"/>
                </a:solidFill>
              </a:rPr>
              <a:t> </a:t>
            </a:r>
            <a:r>
              <a:rPr lang="bs-Cyrl-BA" sz="1100" baseline="0">
                <a:solidFill>
                  <a:sysClr val="windowText" lastClr="000000"/>
                </a:solidFill>
              </a:rPr>
              <a:t>изворима финансирања</a:t>
            </a:r>
            <a:r>
              <a:rPr lang="en-US" sz="1100" baseline="0">
                <a:solidFill>
                  <a:sysClr val="windowText" lastClr="000000"/>
                </a:solidFill>
              </a:rPr>
              <a:t>- I </a:t>
            </a:r>
            <a:r>
              <a:rPr lang="bs-Cyrl-BA" sz="1100" baseline="0">
                <a:solidFill>
                  <a:sysClr val="windowText" lastClr="000000"/>
                </a:solidFill>
              </a:rPr>
              <a:t>година</a:t>
            </a:r>
            <a:endParaRPr lang="en-US" sz="11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3570801944824123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4738144822501482"/>
          <c:y val="0.26731531531531538"/>
          <c:w val="0.36566132244488231"/>
          <c:h val="0.4910831102147907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'Ukupno po godinama'!$D$3:$D$5</c:f>
              <c:strCache>
                <c:ptCount val="3"/>
                <c:pt idx="0">
                  <c:v>Финaнсирaњe из буџeтa JЛС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cat>
            <c:strRef>
              <c:f>'Ukupno po godinama'!$B$6:$B$8</c:f>
              <c:strCache>
                <c:ptCount val="3"/>
                <c:pt idx="0">
                  <c:v>Економски сектор</c:v>
                </c:pt>
                <c:pt idx="1">
                  <c:v>Друштвени сектор</c:v>
                </c:pt>
                <c:pt idx="2">
                  <c:v>Сектор зaштитe живoтнe срeдинe</c:v>
                </c:pt>
              </c:strCache>
            </c:strRef>
          </c:cat>
          <c:val>
            <c:numRef>
              <c:f>'Ukupno po godinama'!$D$6:$D$8</c:f>
              <c:numCache>
                <c:formatCode>_(* #,##0_);_(* \(#,##0\);_(* "-"_);_(@_)</c:formatCode>
                <c:ptCount val="3"/>
                <c:pt idx="0">
                  <c:v>663100</c:v>
                </c:pt>
                <c:pt idx="1">
                  <c:v>1984377</c:v>
                </c:pt>
                <c:pt idx="2">
                  <c:v>514682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17-4582-9C35-2CC868CE7145}"/>
            </c:ext>
          </c:extLst>
        </c:ser>
        <c:ser>
          <c:idx val="1"/>
          <c:order val="1"/>
          <c:tx>
            <c:strRef>
              <c:f>'Ukupno po godinama'!$E$3:$E$5</c:f>
              <c:strCache>
                <c:ptCount val="3"/>
                <c:pt idx="0">
                  <c:v>Финaнсирaњe из oстaлих извoрa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cat>
            <c:strRef>
              <c:f>'Ukupno po godinama'!$B$6:$B$8</c:f>
              <c:strCache>
                <c:ptCount val="3"/>
                <c:pt idx="0">
                  <c:v>Економски сектор</c:v>
                </c:pt>
                <c:pt idx="1">
                  <c:v>Друштвени сектор</c:v>
                </c:pt>
                <c:pt idx="2">
                  <c:v>Сектор зaштитe живoтнe срeдинe</c:v>
                </c:pt>
              </c:strCache>
            </c:strRef>
          </c:cat>
          <c:val>
            <c:numRef>
              <c:f>'Ukupno po godinama'!$E$6:$E$8</c:f>
              <c:numCache>
                <c:formatCode>_(* #,##0_);_(* \(#,##0\);_(* "-"_);_(@_)</c:formatCode>
                <c:ptCount val="3"/>
                <c:pt idx="0">
                  <c:v>512531</c:v>
                </c:pt>
                <c:pt idx="1">
                  <c:v>12649489</c:v>
                </c:pt>
                <c:pt idx="2">
                  <c:v>19176730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17-4582-9C35-2CC868CE7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100"/>
        <c:axId val="55180800"/>
        <c:axId val="44538624"/>
      </c:barChart>
      <c:catAx>
        <c:axId val="551808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4538624"/>
        <c:crosses val="autoZero"/>
        <c:auto val="1"/>
        <c:lblAlgn val="ctr"/>
        <c:lblOffset val="100"/>
        <c:noMultiLvlLbl val="0"/>
      </c:catAx>
      <c:valAx>
        <c:axId val="44538624"/>
        <c:scaling>
          <c:orientation val="minMax"/>
        </c:scaling>
        <c:delete val="0"/>
        <c:axPos val="b"/>
        <c:numFmt formatCode="_(* #,##0_);_(* \(#,##0\);_(* &quot;-&quot;_);_(@_)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5180800"/>
        <c:crosses val="autoZero"/>
        <c:crossBetween val="between"/>
        <c:dispUnits>
          <c:custUnit val="1000"/>
          <c:dispUnitsLbl>
            <c:txPr>
              <a:bodyPr/>
              <a:lstStyle/>
              <a:p>
                <a:pPr>
                  <a:defRPr sz="900"/>
                </a:pPr>
                <a:endParaRPr lang="sr-Latn-R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825763041500946"/>
          <c:y val="0.28197812169178832"/>
          <c:w val="0.25040050996401747"/>
          <c:h val="0.512041261279427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255" l="0.70000000000000062" r="0.70000000000000062" t="0.7500000000000025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bs-Cyrl-BA" sz="12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bs-Cyrl-BA" sz="11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План имплементације</a:t>
            </a:r>
            <a:r>
              <a:rPr lang="bs-Latn-BA" sz="11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 </a:t>
            </a:r>
            <a:r>
              <a:rPr lang="bs-Cyrl-BA" sz="11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-</a:t>
            </a:r>
            <a:r>
              <a:rPr lang="bs-Latn-BA" sz="11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 </a:t>
            </a:r>
            <a:r>
              <a:rPr lang="bs-Cyrl-BA" sz="11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Структура по изворима финансирања- II година</a:t>
            </a:r>
          </a:p>
        </c:rich>
      </c:tx>
      <c:layout>
        <c:manualLayout>
          <c:xMode val="edge"/>
          <c:yMode val="edge"/>
          <c:x val="0.13156675058337294"/>
          <c:y val="1.646327393591516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5250428735717354"/>
          <c:y val="0.27023679417122026"/>
          <c:w val="0.35897345537449793"/>
          <c:h val="0.4873657194433504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'Ukupno po godinama'!$D$10:$D$12</c:f>
              <c:strCache>
                <c:ptCount val="3"/>
                <c:pt idx="0">
                  <c:v>Финaнсирaњe из буџeтa JЛС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cat>
            <c:strRef>
              <c:f>'Ukupno po godinama'!$B$13:$B$15</c:f>
              <c:strCache>
                <c:ptCount val="3"/>
                <c:pt idx="0">
                  <c:v>Економски сектор</c:v>
                </c:pt>
                <c:pt idx="1">
                  <c:v>Друштвени сектор</c:v>
                </c:pt>
                <c:pt idx="2">
                  <c:v>Сектор зaштитe живoтнe срeдинe</c:v>
                </c:pt>
              </c:strCache>
            </c:strRef>
          </c:cat>
          <c:val>
            <c:numRef>
              <c:f>'Ukupno po godinama'!$D$13:$D$15</c:f>
              <c:numCache>
                <c:formatCode>_(* #,##0_);_(* \(#,##0\);_(* "-"_);_(@_)</c:formatCode>
                <c:ptCount val="3"/>
                <c:pt idx="0">
                  <c:v>1950750</c:v>
                </c:pt>
                <c:pt idx="1">
                  <c:v>5005468</c:v>
                </c:pt>
                <c:pt idx="2">
                  <c:v>844383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E5-48A4-B23A-6F81451B761A}"/>
            </c:ext>
          </c:extLst>
        </c:ser>
        <c:ser>
          <c:idx val="1"/>
          <c:order val="1"/>
          <c:tx>
            <c:strRef>
              <c:f>'Ukupno po godinama'!$E$10:$E$12</c:f>
              <c:strCache>
                <c:ptCount val="3"/>
                <c:pt idx="0">
                  <c:v>Финaнсирaњe из oстaлих извoрa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cat>
            <c:strRef>
              <c:f>'Ukupno po godinama'!$B$13:$B$15</c:f>
              <c:strCache>
                <c:ptCount val="3"/>
                <c:pt idx="0">
                  <c:v>Економски сектор</c:v>
                </c:pt>
                <c:pt idx="1">
                  <c:v>Друштвени сектор</c:v>
                </c:pt>
                <c:pt idx="2">
                  <c:v>Сектор зaштитe живoтнe срeдинe</c:v>
                </c:pt>
              </c:strCache>
            </c:strRef>
          </c:cat>
          <c:val>
            <c:numRef>
              <c:f>'Ukupno po godinama'!$E$13:$E$15</c:f>
              <c:numCache>
                <c:formatCode>_(* #,##0_);_(* \(#,##0\);_(* "-"_);_(@_)</c:formatCode>
                <c:ptCount val="3"/>
                <c:pt idx="0">
                  <c:v>9694820</c:v>
                </c:pt>
                <c:pt idx="1">
                  <c:v>19797546</c:v>
                </c:pt>
                <c:pt idx="2">
                  <c:v>14595318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E5-48A4-B23A-6F81451B7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100"/>
        <c:axId val="55501312"/>
        <c:axId val="55518336"/>
      </c:barChart>
      <c:catAx>
        <c:axId val="555013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5518336"/>
        <c:crosses val="autoZero"/>
        <c:auto val="1"/>
        <c:lblAlgn val="ctr"/>
        <c:lblOffset val="100"/>
        <c:noMultiLvlLbl val="0"/>
      </c:catAx>
      <c:valAx>
        <c:axId val="55518336"/>
        <c:scaling>
          <c:orientation val="minMax"/>
        </c:scaling>
        <c:delete val="0"/>
        <c:axPos val="b"/>
        <c:numFmt formatCode="_(* #,##0_);_(* \(#,##0\);_(* &quot;-&quot;_);_(@_)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5501312"/>
        <c:crosses val="autoZero"/>
        <c:crossBetween val="between"/>
        <c:dispUnits>
          <c:custUnit val="1000"/>
          <c:dispUnitsLbl>
            <c:txPr>
              <a:bodyPr/>
              <a:lstStyle/>
              <a:p>
                <a:pPr>
                  <a:defRPr sz="900"/>
                </a:pPr>
                <a:endParaRPr lang="sr-Latn-R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344984010475855"/>
          <c:y val="0.2705659330853683"/>
          <c:w val="0.24533843008703093"/>
          <c:h val="0.526667377094853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bs-Cyrl-BA" sz="12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bs-Cyrl-BA" sz="11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План имплементације</a:t>
            </a:r>
            <a:r>
              <a:rPr lang="bs-Latn-BA" sz="11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 </a:t>
            </a:r>
            <a:r>
              <a:rPr lang="bs-Cyrl-BA" sz="11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-</a:t>
            </a:r>
            <a:r>
              <a:rPr lang="bs-Latn-BA" sz="11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 </a:t>
            </a:r>
            <a:r>
              <a:rPr lang="bs-Cyrl-BA" sz="11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Структура по изворима финансирања- III година</a:t>
            </a:r>
          </a:p>
        </c:rich>
      </c:tx>
      <c:layout>
        <c:manualLayout>
          <c:xMode val="edge"/>
          <c:yMode val="edge"/>
          <c:x val="0.13040293040293144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2127059900888305"/>
          <c:y val="0.26426794237349577"/>
          <c:w val="0.39940087062442436"/>
          <c:h val="0.4956964467302710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'Ukupno po godinama'!$D$17:$D$19</c:f>
              <c:strCache>
                <c:ptCount val="3"/>
                <c:pt idx="0">
                  <c:v>Финaнсирaњe из буџeтa JЛС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cat>
            <c:strRef>
              <c:f>'Ukupno po godinama'!$B$20:$B$22</c:f>
              <c:strCache>
                <c:ptCount val="3"/>
                <c:pt idx="0">
                  <c:v>Економски сектор</c:v>
                </c:pt>
                <c:pt idx="1">
                  <c:v>Друштвени сектор</c:v>
                </c:pt>
                <c:pt idx="2">
                  <c:v>Сектор зaштитe живoтнe срeдинe</c:v>
                </c:pt>
              </c:strCache>
            </c:strRef>
          </c:cat>
          <c:val>
            <c:numRef>
              <c:f>'Ukupno po godinama'!$D$20:$D$22</c:f>
              <c:numCache>
                <c:formatCode>_(* #,##0_);_(* \(#,##0\);_(* "-"_);_(@_)</c:formatCode>
                <c:ptCount val="3"/>
                <c:pt idx="0">
                  <c:v>2225250</c:v>
                </c:pt>
                <c:pt idx="1">
                  <c:v>3606845</c:v>
                </c:pt>
                <c:pt idx="2">
                  <c:v>1706637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C4-48BC-8600-B4FBAECA12E7}"/>
            </c:ext>
          </c:extLst>
        </c:ser>
        <c:ser>
          <c:idx val="1"/>
          <c:order val="1"/>
          <c:tx>
            <c:strRef>
              <c:f>'Ukupno po godinama'!$E$17:$E$19</c:f>
              <c:strCache>
                <c:ptCount val="3"/>
                <c:pt idx="0">
                  <c:v>Финaнсирaњe из oстaлих извoрa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cat>
            <c:strRef>
              <c:f>'Ukupno po godinama'!$B$20:$B$22</c:f>
              <c:strCache>
                <c:ptCount val="3"/>
                <c:pt idx="0">
                  <c:v>Економски сектор</c:v>
                </c:pt>
                <c:pt idx="1">
                  <c:v>Друштвени сектор</c:v>
                </c:pt>
                <c:pt idx="2">
                  <c:v>Сектор зaштитe живoтнe срeдинe</c:v>
                </c:pt>
              </c:strCache>
            </c:strRef>
          </c:cat>
          <c:val>
            <c:numRef>
              <c:f>'Ukupno po godinama'!$E$20:$E$22</c:f>
              <c:numCache>
                <c:formatCode>_(* #,##0_);_(* \(#,##0\);_(* "-"_);_(@_)</c:formatCode>
                <c:ptCount val="3"/>
                <c:pt idx="0">
                  <c:v>10327500</c:v>
                </c:pt>
                <c:pt idx="1">
                  <c:v>12343402</c:v>
                </c:pt>
                <c:pt idx="2">
                  <c:v>19739555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C4-48BC-8600-B4FBAECA1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100"/>
        <c:axId val="55501824"/>
        <c:axId val="55520640"/>
      </c:barChart>
      <c:catAx>
        <c:axId val="555018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5520640"/>
        <c:crosses val="autoZero"/>
        <c:auto val="1"/>
        <c:lblAlgn val="ctr"/>
        <c:lblOffset val="100"/>
        <c:noMultiLvlLbl val="0"/>
      </c:catAx>
      <c:valAx>
        <c:axId val="55520640"/>
        <c:scaling>
          <c:orientation val="minMax"/>
        </c:scaling>
        <c:delete val="0"/>
        <c:axPos val="b"/>
        <c:numFmt formatCode="_(* #,##0_);_(* \(#,##0\);_(* &quot;-&quot;_);_(@_)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5501824"/>
        <c:crosses val="autoZero"/>
        <c:crossBetween val="between"/>
        <c:dispUnits>
          <c:custUnit val="1000"/>
          <c:dispUnitsLbl>
            <c:txPr>
              <a:bodyPr/>
              <a:lstStyle/>
              <a:p>
                <a:pPr>
                  <a:defRPr sz="900"/>
                </a:pPr>
                <a:endParaRPr lang="sr-Latn-R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554252526944751"/>
          <c:y val="0.25694311298339845"/>
          <c:w val="0.25318087898587366"/>
          <c:h val="0.559298551317689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s-Cyrl-BA">
                <a:solidFill>
                  <a:sysClr val="windowText" lastClr="000000"/>
                </a:solidFill>
                <a:latin typeface="Calibri" pitchFamily="34" charset="0"/>
              </a:rPr>
              <a:t>Укупно предвиђени издаци</a:t>
            </a:r>
            <a:r>
              <a:rPr lang="vi-VN">
                <a:solidFill>
                  <a:sysClr val="windowText" lastClr="000000"/>
                </a:solidFill>
                <a:latin typeface="Calibri" pitchFamily="34" charset="0"/>
              </a:rPr>
              <a:t>  (</a:t>
            </a:r>
            <a:r>
              <a:rPr lang="bs-Cyrl-BA">
                <a:solidFill>
                  <a:sysClr val="windowText" lastClr="000000"/>
                </a:solidFill>
                <a:latin typeface="Calibri" pitchFamily="34" charset="0"/>
              </a:rPr>
              <a:t>за</a:t>
            </a:r>
            <a:r>
              <a:rPr lang="vi-VN">
                <a:solidFill>
                  <a:sysClr val="windowText" lastClr="000000"/>
                </a:solidFill>
                <a:latin typeface="Calibri" pitchFamily="34" charset="0"/>
              </a:rPr>
              <a:t> III </a:t>
            </a:r>
            <a:r>
              <a:rPr lang="bs-Cyrl-BA">
                <a:solidFill>
                  <a:sysClr val="windowText" lastClr="000000"/>
                </a:solidFill>
                <a:latin typeface="Calibri" pitchFamily="34" charset="0"/>
              </a:rPr>
              <a:t>године</a:t>
            </a:r>
            <a:r>
              <a:rPr lang="vi-VN">
                <a:solidFill>
                  <a:sysClr val="windowText" lastClr="000000"/>
                </a:solidFill>
                <a:latin typeface="Calibri" pitchFamily="34" charset="0"/>
              </a:rPr>
              <a:t>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42817258597809366"/>
          <c:y val="0.21513338342713476"/>
          <c:w val="0.53149682421314715"/>
          <c:h val="0.5584059751329416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'Ukupno po sektorima'!$D$3:$D$6</c:f>
              <c:strCache>
                <c:ptCount val="4"/>
                <c:pt idx="0">
                  <c:v>Укупни прeдвиђeни издaци  (зa III гoдинe)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'Ukupno po sektorima'!$B$7:$B$9</c:f>
              <c:strCache>
                <c:ptCount val="3"/>
                <c:pt idx="0">
                  <c:v>Економски сектор</c:v>
                </c:pt>
                <c:pt idx="1">
                  <c:v>Друштвени сектор</c:v>
                </c:pt>
                <c:pt idx="2">
                  <c:v>Сектор зaштитe живoтнe срeдинe</c:v>
                </c:pt>
              </c:strCache>
            </c:strRef>
          </c:cat>
          <c:val>
            <c:numRef>
              <c:f>'Ukupno po sektorima'!$D$7:$D$9</c:f>
              <c:numCache>
                <c:formatCode>_(* #,##0_);_(* \(#,##0\);_(* "-"_);_(@_)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6A-4857-A8AB-A83EFAEB8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3113984"/>
        <c:axId val="65920320"/>
      </c:barChart>
      <c:catAx>
        <c:axId val="43113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5920320"/>
        <c:crosses val="autoZero"/>
        <c:auto val="1"/>
        <c:lblAlgn val="ctr"/>
        <c:lblOffset val="100"/>
        <c:noMultiLvlLbl val="0"/>
      </c:catAx>
      <c:valAx>
        <c:axId val="65920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3113984"/>
        <c:crosses val="autoZero"/>
        <c:crossBetween val="between"/>
        <c:dispUnits>
          <c:custUnit val="1000"/>
          <c:dispUnitsLbl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s-Cyrl-BA">
                <a:solidFill>
                  <a:sysClr val="windowText" lastClr="000000"/>
                </a:solidFill>
              </a:rPr>
              <a:t>Број пројеката</a:t>
            </a:r>
            <a:endParaRPr lang="en-US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44659961574115109"/>
          <c:y val="0.24532671574819051"/>
          <c:w val="0.49720236099939447"/>
          <c:h val="0.578546673953497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'Ukupno po sektorima'!$U$3</c:f>
              <c:strCache>
                <c:ptCount val="1"/>
                <c:pt idx="0">
                  <c:v>Број пројеката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invertIfNegative val="0"/>
          <c:cat>
            <c:strRef>
              <c:f>'Ukupno po sektorima'!$B$4:$B$9</c:f>
              <c:strCache>
                <c:ptCount val="6"/>
                <c:pt idx="3">
                  <c:v>Економски сектор</c:v>
                </c:pt>
                <c:pt idx="4">
                  <c:v>Друштвени сектор</c:v>
                </c:pt>
                <c:pt idx="5">
                  <c:v>Сектор зaштитe живoтнe срeдинe</c:v>
                </c:pt>
              </c:strCache>
            </c:strRef>
          </c:cat>
          <c:val>
            <c:numRef>
              <c:f>'Ukupno po sektorima'!$U$4:$U$9</c:f>
              <c:numCache>
                <c:formatCode>General</c:formatCode>
                <c:ptCount val="6"/>
                <c:pt idx="3" formatCode="#,##0_);\(#,##0\)">
                  <c:v>55</c:v>
                </c:pt>
                <c:pt idx="4" formatCode="#,##0_);\(#,##0\)">
                  <c:v>53</c:v>
                </c:pt>
                <c:pt idx="5" formatCode="#,##0_);\(#,##0\)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A7-429F-9FD0-6B399580D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55177728"/>
        <c:axId val="44533440"/>
      </c:barChart>
      <c:catAx>
        <c:axId val="55177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4533440"/>
        <c:crosses val="autoZero"/>
        <c:auto val="1"/>
        <c:lblAlgn val="ctr"/>
        <c:lblOffset val="100"/>
        <c:noMultiLvlLbl val="0"/>
      </c:catAx>
      <c:valAx>
        <c:axId val="44533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5177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bs-Cyrl-BA">
                <a:solidFill>
                  <a:sysClr val="windowText" lastClr="000000"/>
                </a:solidFill>
              </a:rPr>
              <a:t>Финансирање из буџета</a:t>
            </a:r>
            <a:r>
              <a:rPr lang="bs-Latn-BA">
                <a:solidFill>
                  <a:sysClr val="windowText" lastClr="000000"/>
                </a:solidFill>
              </a:rPr>
              <a:t> - (</a:t>
            </a:r>
            <a:r>
              <a:rPr lang="bs-Cyrl-BA">
                <a:solidFill>
                  <a:sysClr val="windowText" lastClr="000000"/>
                </a:solidFill>
              </a:rPr>
              <a:t>укупно</a:t>
            </a:r>
            <a:r>
              <a:rPr lang="en-US">
                <a:solidFill>
                  <a:sysClr val="windowText" lastClr="000000"/>
                </a:solidFill>
              </a:rPr>
              <a:t> I+II+III)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6981374830680835"/>
          <c:y val="0.22924660617026948"/>
          <c:w val="0.58659409680381214"/>
          <c:h val="0.5135681644249866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'Ukupno po sektorima'!$H$5:$H$6</c:f>
              <c:strCache>
                <c:ptCount val="2"/>
                <c:pt idx="0">
                  <c:v>укупнo (I+II+III)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'Ukupno po sektorima'!$B$7:$B$9</c:f>
              <c:strCache>
                <c:ptCount val="3"/>
                <c:pt idx="0">
                  <c:v>Економски сектор</c:v>
                </c:pt>
                <c:pt idx="1">
                  <c:v>Друштвени сектор</c:v>
                </c:pt>
                <c:pt idx="2">
                  <c:v>Сектор зaштитe живoтнe срeдинe</c:v>
                </c:pt>
              </c:strCache>
            </c:strRef>
          </c:cat>
          <c:val>
            <c:numRef>
              <c:f>'Ukupno po sektorima'!$H$7:$H$9</c:f>
              <c:numCache>
                <c:formatCode>_(* #,##0_);_(* \(#,##0\);_(* "-"_);_(@_)</c:formatCode>
                <c:ptCount val="3"/>
                <c:pt idx="0">
                  <c:v>4839100</c:v>
                </c:pt>
                <c:pt idx="1">
                  <c:v>10596690</c:v>
                </c:pt>
                <c:pt idx="2">
                  <c:v>3065702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D3-4A14-A75D-DFB7BFC824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178752"/>
        <c:axId val="44535168"/>
      </c:barChart>
      <c:catAx>
        <c:axId val="55178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4535168"/>
        <c:crosses val="autoZero"/>
        <c:auto val="1"/>
        <c:lblAlgn val="ctr"/>
        <c:lblOffset val="100"/>
        <c:noMultiLvlLbl val="0"/>
      </c:catAx>
      <c:valAx>
        <c:axId val="44535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5178752"/>
        <c:crosses val="autoZero"/>
        <c:crossBetween val="between"/>
        <c:dispUnits>
          <c:custUnit val="1000"/>
          <c:dispUnitsLbl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bs-Cyrl-BA" sz="1400" b="0" i="0" u="none" strike="noStrike" baseline="0">
                <a:effectLst/>
              </a:rPr>
              <a:t>Финансирање из осталих извора</a:t>
            </a:r>
            <a:r>
              <a:rPr lang="bs-Latn-BA" baseline="0">
                <a:solidFill>
                  <a:sysClr val="windowText" lastClr="000000"/>
                </a:solidFill>
              </a:rPr>
              <a:t> (</a:t>
            </a:r>
            <a:r>
              <a:rPr lang="bs-Cyrl-BA" baseline="0">
                <a:solidFill>
                  <a:sysClr val="windowText" lastClr="000000"/>
                </a:solidFill>
              </a:rPr>
              <a:t>укупно </a:t>
            </a:r>
            <a:r>
              <a:rPr lang="en-US">
                <a:solidFill>
                  <a:sysClr val="windowText" lastClr="000000"/>
                </a:solidFill>
              </a:rPr>
              <a:t>I+II+III)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40644665712491235"/>
          <c:y val="0.27268490806552642"/>
          <c:w val="0.51896207667040783"/>
          <c:h val="0.468538160245359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'Ukupno po sektorima'!$T$5:$T$6</c:f>
              <c:strCache>
                <c:ptCount val="2"/>
                <c:pt idx="0">
                  <c:v>укупнo (I+II+III)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'Ukupno po sektorima'!$B$7:$B$9</c:f>
              <c:strCache>
                <c:ptCount val="3"/>
                <c:pt idx="0">
                  <c:v>Економски сектор</c:v>
                </c:pt>
                <c:pt idx="1">
                  <c:v>Друштвени сектор</c:v>
                </c:pt>
                <c:pt idx="2">
                  <c:v>Сектор зaштитe живoтнe срeдинe</c:v>
                </c:pt>
              </c:strCache>
            </c:strRef>
          </c:cat>
          <c:val>
            <c:numRef>
              <c:f>'Ukupno po sektorima'!$T$7:$T$9</c:f>
              <c:numCache>
                <c:formatCode>_(* #,##0_);_(* \(#,##0\);_(* "-"_);_(@_)</c:formatCode>
                <c:ptCount val="3"/>
                <c:pt idx="0">
                  <c:v>20534851</c:v>
                </c:pt>
                <c:pt idx="1">
                  <c:v>44790437</c:v>
                </c:pt>
                <c:pt idx="2">
                  <c:v>53511603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B6-45BA-8BA9-D00BBFDEB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179264"/>
        <c:axId val="44536896"/>
      </c:barChart>
      <c:catAx>
        <c:axId val="55179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4536896"/>
        <c:crosses val="autoZero"/>
        <c:auto val="1"/>
        <c:lblAlgn val="ctr"/>
        <c:lblOffset val="100"/>
        <c:noMultiLvlLbl val="0"/>
      </c:catAx>
      <c:valAx>
        <c:axId val="44536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5179264"/>
        <c:crosses val="autoZero"/>
        <c:crossBetween val="between"/>
        <c:dispUnits>
          <c:custUnit val="1000"/>
          <c:dispUnitsLbl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165253</xdr:colOff>
      <xdr:row>1</xdr:row>
      <xdr:rowOff>0</xdr:rowOff>
    </xdr:from>
    <xdr:to>
      <xdr:col>11</xdr:col>
      <xdr:colOff>179548</xdr:colOff>
      <xdr:row>8</xdr:row>
      <xdr:rowOff>191865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165253</xdr:colOff>
      <xdr:row>9</xdr:row>
      <xdr:rowOff>39147</xdr:rowOff>
    </xdr:from>
    <xdr:to>
      <xdr:col>11</xdr:col>
      <xdr:colOff>247012</xdr:colOff>
      <xdr:row>17</xdr:row>
      <xdr:rowOff>134316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174434</xdr:colOff>
      <xdr:row>18</xdr:row>
      <xdr:rowOff>59813</xdr:rowOff>
    </xdr:from>
    <xdr:to>
      <xdr:col>11</xdr:col>
      <xdr:colOff>190500</xdr:colOff>
      <xdr:row>26</xdr:row>
      <xdr:rowOff>100988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36187</xdr:colOff>
      <xdr:row>12</xdr:row>
      <xdr:rowOff>158579</xdr:rowOff>
    </xdr:from>
    <xdr:to>
      <xdr:col>5</xdr:col>
      <xdr:colOff>542192</xdr:colOff>
      <xdr:row>23</xdr:row>
      <xdr:rowOff>112889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659422</xdr:colOff>
      <xdr:row>12</xdr:row>
      <xdr:rowOff>146856</xdr:rowOff>
    </xdr:from>
    <xdr:to>
      <xdr:col>9</xdr:col>
      <xdr:colOff>29308</xdr:colOff>
      <xdr:row>23</xdr:row>
      <xdr:rowOff>101166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146539</xdr:colOff>
      <xdr:row>12</xdr:row>
      <xdr:rowOff>147995</xdr:rowOff>
    </xdr:from>
    <xdr:to>
      <xdr:col>15</xdr:col>
      <xdr:colOff>410308</xdr:colOff>
      <xdr:row>23</xdr:row>
      <xdr:rowOff>102305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498231</xdr:colOff>
      <xdr:row>12</xdr:row>
      <xdr:rowOff>158579</xdr:rowOff>
    </xdr:from>
    <xdr:to>
      <xdr:col>21</xdr:col>
      <xdr:colOff>43961</xdr:colOff>
      <xdr:row>23</xdr:row>
      <xdr:rowOff>112889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BD275"/>
  <sheetViews>
    <sheetView tabSelected="1" view="pageBreakPreview" zoomScale="80" zoomScaleNormal="90" zoomScaleSheetLayoutView="80" workbookViewId="0">
      <selection activeCell="T63" sqref="T63:T71"/>
    </sheetView>
  </sheetViews>
  <sheetFormatPr defaultColWidth="9.140625" defaultRowHeight="12" outlineLevelCol="1" x14ac:dyDescent="0.2"/>
  <cols>
    <col min="1" max="1" width="9.5703125" style="4" customWidth="1"/>
    <col min="2" max="2" width="19" style="1" customWidth="1"/>
    <col min="3" max="3" width="20.7109375" style="3" customWidth="1"/>
    <col min="4" max="5" width="12.140625" style="3" customWidth="1"/>
    <col min="6" max="6" width="10.42578125" style="2" customWidth="1"/>
    <col min="7" max="7" width="10.42578125" style="93" customWidth="1"/>
    <col min="8" max="9" width="10.42578125" style="116" customWidth="1"/>
    <col min="10" max="10" width="10.42578125" style="127" customWidth="1"/>
    <col min="11" max="18" width="10.42578125" style="116" customWidth="1" outlineLevel="1"/>
    <col min="19" max="19" width="11.7109375" style="116" customWidth="1"/>
    <col min="20" max="20" width="11.7109375" style="186" customWidth="1"/>
    <col min="21" max="22" width="10.42578125" style="116" customWidth="1"/>
    <col min="23" max="23" width="13" style="1" customWidth="1"/>
    <col min="24" max="24" width="16.5703125" style="1" customWidth="1"/>
    <col min="25" max="25" width="14.28515625" style="1" customWidth="1"/>
    <col min="26" max="26" width="16.28515625" style="1" customWidth="1"/>
    <col min="27" max="27" width="9.7109375" style="1" customWidth="1"/>
    <col min="28" max="28" width="6.7109375" style="1" customWidth="1"/>
    <col min="29" max="16384" width="9.140625" style="1"/>
  </cols>
  <sheetData>
    <row r="1" spans="1:28" ht="31.5" customHeight="1" thickBot="1" x14ac:dyDescent="0.25">
      <c r="A1" s="249" t="s">
        <v>57</v>
      </c>
      <c r="B1" s="250"/>
      <c r="C1" s="250"/>
      <c r="D1" s="264" t="s">
        <v>27</v>
      </c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5"/>
    </row>
    <row r="2" spans="1:28" ht="21.6" customHeight="1" x14ac:dyDescent="0.2">
      <c r="A2" s="251" t="s">
        <v>7</v>
      </c>
      <c r="B2" s="252" t="s">
        <v>8</v>
      </c>
      <c r="C2" s="253" t="s">
        <v>9</v>
      </c>
      <c r="D2" s="270" t="s">
        <v>10</v>
      </c>
      <c r="E2" s="263" t="s">
        <v>31</v>
      </c>
      <c r="F2" s="253" t="s">
        <v>11</v>
      </c>
      <c r="G2" s="253"/>
      <c r="H2" s="253"/>
      <c r="I2" s="253"/>
      <c r="J2" s="253"/>
      <c r="K2" s="277" t="s">
        <v>12</v>
      </c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56" t="s">
        <v>13</v>
      </c>
      <c r="Y2" s="256" t="s">
        <v>56</v>
      </c>
      <c r="Z2" s="256" t="s">
        <v>194</v>
      </c>
      <c r="AA2" s="272" t="s">
        <v>45</v>
      </c>
      <c r="AB2" s="273" t="s">
        <v>14</v>
      </c>
    </row>
    <row r="3" spans="1:28" ht="19.149999999999999" customHeight="1" x14ac:dyDescent="0.2">
      <c r="A3" s="251"/>
      <c r="B3" s="252"/>
      <c r="C3" s="253"/>
      <c r="D3" s="270"/>
      <c r="E3" s="263"/>
      <c r="F3" s="256" t="s">
        <v>15</v>
      </c>
      <c r="G3" s="256"/>
      <c r="H3" s="256"/>
      <c r="I3" s="256"/>
      <c r="J3" s="256"/>
      <c r="K3" s="276" t="s">
        <v>152</v>
      </c>
      <c r="L3" s="276"/>
      <c r="M3" s="276"/>
      <c r="N3" s="276"/>
      <c r="O3" s="276"/>
      <c r="P3" s="276"/>
      <c r="Q3" s="276"/>
      <c r="R3" s="276"/>
      <c r="S3" s="263" t="s">
        <v>16</v>
      </c>
      <c r="T3" s="263"/>
      <c r="U3" s="263"/>
      <c r="V3" s="263"/>
      <c r="W3" s="263"/>
      <c r="X3" s="256"/>
      <c r="Y3" s="256"/>
      <c r="Z3" s="256"/>
      <c r="AA3" s="272"/>
      <c r="AB3" s="274"/>
    </row>
    <row r="4" spans="1:28" ht="17.45" customHeight="1" x14ac:dyDescent="0.2">
      <c r="A4" s="251"/>
      <c r="B4" s="252"/>
      <c r="C4" s="253"/>
      <c r="D4" s="270"/>
      <c r="E4" s="263"/>
      <c r="F4" s="269" t="s">
        <v>149</v>
      </c>
      <c r="G4" s="171" t="s">
        <v>519</v>
      </c>
      <c r="H4" s="268" t="s">
        <v>150</v>
      </c>
      <c r="I4" s="268" t="s">
        <v>151</v>
      </c>
      <c r="J4" s="268" t="s">
        <v>20</v>
      </c>
      <c r="K4" s="268" t="s">
        <v>21</v>
      </c>
      <c r="L4" s="268" t="s">
        <v>22</v>
      </c>
      <c r="M4" s="268" t="s">
        <v>23</v>
      </c>
      <c r="N4" s="268" t="s">
        <v>454</v>
      </c>
      <c r="O4" s="268" t="s">
        <v>24</v>
      </c>
      <c r="P4" s="268" t="s">
        <v>47</v>
      </c>
      <c r="Q4" s="268" t="s">
        <v>25</v>
      </c>
      <c r="R4" s="268" t="s">
        <v>26</v>
      </c>
      <c r="S4" s="266" t="s">
        <v>149</v>
      </c>
      <c r="T4" s="171" t="s">
        <v>519</v>
      </c>
      <c r="U4" s="266" t="s">
        <v>150</v>
      </c>
      <c r="V4" s="266" t="s">
        <v>151</v>
      </c>
      <c r="W4" s="267" t="s">
        <v>20</v>
      </c>
      <c r="X4" s="256"/>
      <c r="Y4" s="256"/>
      <c r="Z4" s="256"/>
      <c r="AA4" s="272"/>
      <c r="AB4" s="274"/>
    </row>
    <row r="5" spans="1:28" ht="18.75" customHeight="1" thickBot="1" x14ac:dyDescent="0.25">
      <c r="A5" s="251"/>
      <c r="B5" s="252"/>
      <c r="C5" s="253"/>
      <c r="D5" s="270"/>
      <c r="E5" s="263"/>
      <c r="F5" s="269"/>
      <c r="G5" s="171">
        <v>2015</v>
      </c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6"/>
      <c r="T5" s="171">
        <v>2015</v>
      </c>
      <c r="U5" s="266"/>
      <c r="V5" s="266"/>
      <c r="W5" s="267"/>
      <c r="X5" s="256"/>
      <c r="Y5" s="256"/>
      <c r="Z5" s="256"/>
      <c r="AA5" s="272"/>
      <c r="AB5" s="275"/>
    </row>
    <row r="6" spans="1:28" s="20" customFormat="1" ht="16.149999999999999" customHeight="1" x14ac:dyDescent="0.2">
      <c r="A6" s="46">
        <v>1</v>
      </c>
      <c r="B6" s="46">
        <v>2</v>
      </c>
      <c r="C6" s="46">
        <v>3</v>
      </c>
      <c r="D6" s="46">
        <v>4</v>
      </c>
      <c r="E6" s="46" t="s">
        <v>3</v>
      </c>
      <c r="F6" s="46">
        <v>6</v>
      </c>
      <c r="G6" s="172"/>
      <c r="H6" s="105">
        <v>7</v>
      </c>
      <c r="I6" s="105">
        <v>8</v>
      </c>
      <c r="J6" s="105" t="s">
        <v>4</v>
      </c>
      <c r="K6" s="105">
        <v>10</v>
      </c>
      <c r="L6" s="105">
        <v>11</v>
      </c>
      <c r="M6" s="105">
        <v>12</v>
      </c>
      <c r="N6" s="105">
        <v>13</v>
      </c>
      <c r="O6" s="105">
        <v>14</v>
      </c>
      <c r="P6" s="105">
        <v>15</v>
      </c>
      <c r="Q6" s="105">
        <v>16</v>
      </c>
      <c r="R6" s="105">
        <v>17</v>
      </c>
      <c r="S6" s="105" t="s">
        <v>6</v>
      </c>
      <c r="T6" s="182"/>
      <c r="U6" s="105">
        <v>19</v>
      </c>
      <c r="V6" s="105">
        <v>20</v>
      </c>
      <c r="W6" s="46" t="s">
        <v>5</v>
      </c>
      <c r="X6" s="46">
        <v>22</v>
      </c>
      <c r="Y6" s="46">
        <v>23</v>
      </c>
      <c r="Z6" s="46">
        <v>24</v>
      </c>
      <c r="AA6" s="46">
        <v>25</v>
      </c>
      <c r="AB6" s="21">
        <v>26</v>
      </c>
    </row>
    <row r="7" spans="1:28" ht="125.25" customHeight="1" x14ac:dyDescent="0.2">
      <c r="A7" s="58" t="s">
        <v>220</v>
      </c>
      <c r="B7" s="84" t="s">
        <v>462</v>
      </c>
      <c r="C7" s="138" t="s">
        <v>458</v>
      </c>
      <c r="D7" s="43">
        <v>333000</v>
      </c>
      <c r="E7" s="45">
        <f>SUM(J7+W7)</f>
        <v>224850</v>
      </c>
      <c r="F7" s="60">
        <v>31350</v>
      </c>
      <c r="G7" s="169">
        <v>30536</v>
      </c>
      <c r="H7" s="106">
        <v>106000</v>
      </c>
      <c r="I7" s="118">
        <v>87500</v>
      </c>
      <c r="J7" s="119">
        <f>SUM(F7+H7+I7)</f>
        <v>224850</v>
      </c>
      <c r="K7" s="106"/>
      <c r="L7" s="106"/>
      <c r="M7" s="106"/>
      <c r="N7" s="107"/>
      <c r="O7" s="106"/>
      <c r="P7" s="106"/>
      <c r="Q7" s="106"/>
      <c r="R7" s="106"/>
      <c r="S7" s="119">
        <f>SUM(K7:R7)</f>
        <v>0</v>
      </c>
      <c r="T7" s="170"/>
      <c r="U7" s="106"/>
      <c r="V7" s="107"/>
      <c r="W7" s="44">
        <f>SUM(S7+U7+V7)</f>
        <v>0</v>
      </c>
      <c r="X7" s="41" t="s">
        <v>60</v>
      </c>
      <c r="Y7" s="57" t="s">
        <v>219</v>
      </c>
      <c r="Z7" s="41" t="s">
        <v>60</v>
      </c>
      <c r="AA7" s="42">
        <v>2015</v>
      </c>
      <c r="AB7" s="54" t="s">
        <v>43</v>
      </c>
    </row>
    <row r="8" spans="1:28" ht="153.75" customHeight="1" x14ac:dyDescent="0.2">
      <c r="A8" s="38" t="s">
        <v>220</v>
      </c>
      <c r="B8" s="40" t="s">
        <v>468</v>
      </c>
      <c r="C8" s="143" t="s">
        <v>466</v>
      </c>
      <c r="D8" s="43">
        <v>4000000</v>
      </c>
      <c r="E8" s="45">
        <f t="shared" ref="E8:E71" si="0">SUM(J8+W8)</f>
        <v>900000</v>
      </c>
      <c r="F8" s="43"/>
      <c r="G8" s="169"/>
      <c r="H8" s="43">
        <v>200000</v>
      </c>
      <c r="I8" s="43">
        <v>300000</v>
      </c>
      <c r="J8" s="119">
        <f t="shared" ref="J8:J71" si="1">SUM(F8+H8+I8)</f>
        <v>500000</v>
      </c>
      <c r="K8" s="43"/>
      <c r="L8" s="43"/>
      <c r="M8" s="43"/>
      <c r="N8" s="165"/>
      <c r="O8" s="43"/>
      <c r="P8" s="43"/>
      <c r="Q8" s="43"/>
      <c r="R8" s="43"/>
      <c r="S8" s="44">
        <f t="shared" ref="S8:S11" si="2">SUM(K8:R8)</f>
        <v>0</v>
      </c>
      <c r="T8" s="169"/>
      <c r="U8" s="43">
        <v>150000</v>
      </c>
      <c r="V8" s="43">
        <v>250000</v>
      </c>
      <c r="W8" s="44">
        <f t="shared" ref="W8:W71" si="3">SUM(S8+U8+V8)</f>
        <v>400000</v>
      </c>
      <c r="X8" s="41" t="s">
        <v>463</v>
      </c>
      <c r="Y8" s="55" t="s">
        <v>61</v>
      </c>
      <c r="Z8" s="41" t="s">
        <v>463</v>
      </c>
      <c r="AA8" s="42" t="s">
        <v>197</v>
      </c>
      <c r="AB8" s="54" t="s">
        <v>43</v>
      </c>
    </row>
    <row r="9" spans="1:28" ht="113.25" customHeight="1" x14ac:dyDescent="0.2">
      <c r="A9" s="38" t="s">
        <v>207</v>
      </c>
      <c r="B9" s="40" t="s">
        <v>469</v>
      </c>
      <c r="C9" s="142" t="s">
        <v>471</v>
      </c>
      <c r="D9" s="43">
        <v>4000000</v>
      </c>
      <c r="E9" s="45">
        <f t="shared" si="0"/>
        <v>1150000</v>
      </c>
      <c r="F9" s="43"/>
      <c r="G9" s="169"/>
      <c r="H9" s="43">
        <v>150000</v>
      </c>
      <c r="I9" s="43">
        <v>300000</v>
      </c>
      <c r="J9" s="119">
        <f t="shared" si="1"/>
        <v>450000</v>
      </c>
      <c r="K9" s="43"/>
      <c r="L9" s="43"/>
      <c r="M9" s="43"/>
      <c r="N9" s="165"/>
      <c r="O9" s="43"/>
      <c r="P9" s="43"/>
      <c r="Q9" s="43"/>
      <c r="R9" s="43"/>
      <c r="S9" s="44">
        <f t="shared" si="2"/>
        <v>0</v>
      </c>
      <c r="T9" s="169"/>
      <c r="U9" s="43">
        <v>300000</v>
      </c>
      <c r="V9" s="43">
        <v>400000</v>
      </c>
      <c r="W9" s="44">
        <f t="shared" si="3"/>
        <v>700000</v>
      </c>
      <c r="X9" s="41" t="s">
        <v>463</v>
      </c>
      <c r="Y9" s="55" t="s">
        <v>61</v>
      </c>
      <c r="Z9" s="41" t="s">
        <v>464</v>
      </c>
      <c r="AA9" s="42" t="s">
        <v>197</v>
      </c>
      <c r="AB9" s="54" t="s">
        <v>43</v>
      </c>
    </row>
    <row r="10" spans="1:28" ht="64.5" customHeight="1" x14ac:dyDescent="0.2">
      <c r="A10" s="38" t="s">
        <v>222</v>
      </c>
      <c r="B10" s="40" t="s">
        <v>470</v>
      </c>
      <c r="C10" s="142" t="s">
        <v>465</v>
      </c>
      <c r="D10" s="43">
        <v>750000</v>
      </c>
      <c r="E10" s="45">
        <f t="shared" si="0"/>
        <v>140000</v>
      </c>
      <c r="F10" s="43"/>
      <c r="G10" s="169"/>
      <c r="H10" s="43">
        <v>70000</v>
      </c>
      <c r="I10" s="43">
        <v>70000</v>
      </c>
      <c r="J10" s="119">
        <f t="shared" si="1"/>
        <v>140000</v>
      </c>
      <c r="K10" s="43"/>
      <c r="L10" s="43"/>
      <c r="M10" s="43"/>
      <c r="N10" s="165"/>
      <c r="O10" s="43"/>
      <c r="P10" s="43"/>
      <c r="Q10" s="43"/>
      <c r="R10" s="43"/>
      <c r="S10" s="44">
        <f t="shared" si="2"/>
        <v>0</v>
      </c>
      <c r="T10" s="169"/>
      <c r="U10" s="43"/>
      <c r="V10" s="43"/>
      <c r="W10" s="44">
        <f t="shared" si="3"/>
        <v>0</v>
      </c>
      <c r="X10" s="41" t="s">
        <v>62</v>
      </c>
      <c r="Y10" s="55" t="s">
        <v>61</v>
      </c>
      <c r="Z10" s="41" t="s">
        <v>467</v>
      </c>
      <c r="AA10" s="42">
        <v>2016</v>
      </c>
      <c r="AB10" s="54" t="s">
        <v>43</v>
      </c>
    </row>
    <row r="11" spans="1:28" ht="84.75" customHeight="1" x14ac:dyDescent="0.2">
      <c r="A11" s="38" t="s">
        <v>205</v>
      </c>
      <c r="B11" s="40" t="s">
        <v>474</v>
      </c>
      <c r="C11" s="101" t="s">
        <v>475</v>
      </c>
      <c r="D11" s="43">
        <v>500000</v>
      </c>
      <c r="E11" s="45">
        <f t="shared" si="0"/>
        <v>140000</v>
      </c>
      <c r="F11" s="43"/>
      <c r="G11" s="169"/>
      <c r="H11" s="43">
        <v>10000</v>
      </c>
      <c r="I11" s="43">
        <v>10000</v>
      </c>
      <c r="J11" s="119">
        <f t="shared" si="1"/>
        <v>20000</v>
      </c>
      <c r="K11" s="43"/>
      <c r="L11" s="43">
        <v>30000</v>
      </c>
      <c r="M11" s="43"/>
      <c r="N11" s="165"/>
      <c r="O11" s="43">
        <v>10000</v>
      </c>
      <c r="P11" s="43"/>
      <c r="Q11" s="43"/>
      <c r="R11" s="43"/>
      <c r="S11" s="44">
        <f t="shared" si="2"/>
        <v>40000</v>
      </c>
      <c r="T11" s="169">
        <v>0</v>
      </c>
      <c r="U11" s="43">
        <v>40000</v>
      </c>
      <c r="V11" s="43">
        <v>40000</v>
      </c>
      <c r="W11" s="44">
        <f t="shared" si="3"/>
        <v>120000</v>
      </c>
      <c r="X11" s="41" t="s">
        <v>63</v>
      </c>
      <c r="Y11" s="102" t="s">
        <v>472</v>
      </c>
      <c r="Z11" s="41" t="s">
        <v>473</v>
      </c>
      <c r="AA11" s="42" t="s">
        <v>218</v>
      </c>
      <c r="AB11" s="54" t="s">
        <v>43</v>
      </c>
    </row>
    <row r="12" spans="1:28" ht="65.25" customHeight="1" x14ac:dyDescent="0.2">
      <c r="A12" s="103" t="s">
        <v>207</v>
      </c>
      <c r="B12" s="84" t="s">
        <v>253</v>
      </c>
      <c r="C12" s="101" t="s">
        <v>262</v>
      </c>
      <c r="D12" s="43">
        <v>600000</v>
      </c>
      <c r="E12" s="45">
        <f t="shared" si="0"/>
        <v>210000</v>
      </c>
      <c r="F12" s="106">
        <v>20000</v>
      </c>
      <c r="G12" s="170">
        <v>38790</v>
      </c>
      <c r="H12" s="106">
        <v>50000</v>
      </c>
      <c r="I12" s="106">
        <v>50000</v>
      </c>
      <c r="J12" s="119">
        <f t="shared" si="1"/>
        <v>120000</v>
      </c>
      <c r="K12" s="106"/>
      <c r="L12" s="106">
        <v>30000</v>
      </c>
      <c r="M12" s="106"/>
      <c r="N12" s="107"/>
      <c r="O12" s="106"/>
      <c r="P12" s="106"/>
      <c r="Q12" s="106"/>
      <c r="R12" s="106"/>
      <c r="S12" s="119">
        <f t="shared" ref="S12:S76" si="4">SUM(K12:R12)</f>
        <v>30000</v>
      </c>
      <c r="T12" s="170">
        <v>56160</v>
      </c>
      <c r="U12" s="106">
        <v>30000</v>
      </c>
      <c r="V12" s="106">
        <v>30000</v>
      </c>
      <c r="W12" s="44">
        <f t="shared" si="3"/>
        <v>90000</v>
      </c>
      <c r="X12" s="85" t="s">
        <v>156</v>
      </c>
      <c r="Y12" s="102" t="s">
        <v>445</v>
      </c>
      <c r="Z12" s="85" t="s">
        <v>190</v>
      </c>
      <c r="AA12" s="56" t="s">
        <v>161</v>
      </c>
      <c r="AB12" s="54" t="s">
        <v>43</v>
      </c>
    </row>
    <row r="13" spans="1:28" ht="76.5" customHeight="1" x14ac:dyDescent="0.2">
      <c r="A13" s="103" t="s">
        <v>207</v>
      </c>
      <c r="B13" s="84" t="s">
        <v>254</v>
      </c>
      <c r="C13" s="101" t="s">
        <v>264</v>
      </c>
      <c r="D13" s="43">
        <v>300000</v>
      </c>
      <c r="E13" s="45">
        <f t="shared" si="0"/>
        <v>110000</v>
      </c>
      <c r="F13" s="60">
        <v>40000</v>
      </c>
      <c r="G13" s="169">
        <v>0</v>
      </c>
      <c r="H13" s="106">
        <v>20000</v>
      </c>
      <c r="I13" s="106">
        <v>20000</v>
      </c>
      <c r="J13" s="119">
        <f t="shared" si="1"/>
        <v>80000</v>
      </c>
      <c r="K13" s="106"/>
      <c r="L13" s="108">
        <v>10000</v>
      </c>
      <c r="M13" s="106"/>
      <c r="N13" s="107"/>
      <c r="O13" s="106"/>
      <c r="P13" s="106"/>
      <c r="Q13" s="108"/>
      <c r="R13" s="108"/>
      <c r="S13" s="119">
        <f t="shared" si="4"/>
        <v>10000</v>
      </c>
      <c r="T13" s="170">
        <v>0</v>
      </c>
      <c r="U13" s="106">
        <v>10000</v>
      </c>
      <c r="V13" s="106">
        <v>10000</v>
      </c>
      <c r="W13" s="44">
        <f t="shared" si="3"/>
        <v>30000</v>
      </c>
      <c r="X13" s="85" t="s">
        <v>156</v>
      </c>
      <c r="Y13" s="57" t="s">
        <v>425</v>
      </c>
      <c r="Z13" s="85" t="s">
        <v>190</v>
      </c>
      <c r="AA13" s="56" t="s">
        <v>200</v>
      </c>
      <c r="AB13" s="54" t="s">
        <v>43</v>
      </c>
    </row>
    <row r="14" spans="1:28" ht="75.75" customHeight="1" x14ac:dyDescent="0.2">
      <c r="A14" s="104" t="s">
        <v>207</v>
      </c>
      <c r="B14" s="84" t="s">
        <v>255</v>
      </c>
      <c r="C14" s="101" t="s">
        <v>265</v>
      </c>
      <c r="D14" s="43">
        <v>100000</v>
      </c>
      <c r="E14" s="45">
        <f t="shared" si="0"/>
        <v>25000</v>
      </c>
      <c r="F14" s="60"/>
      <c r="G14" s="169"/>
      <c r="H14" s="106">
        <v>5000</v>
      </c>
      <c r="I14" s="106">
        <v>5000</v>
      </c>
      <c r="J14" s="119">
        <f t="shared" si="1"/>
        <v>10000</v>
      </c>
      <c r="K14" s="106"/>
      <c r="L14" s="106">
        <v>5000</v>
      </c>
      <c r="M14" s="106"/>
      <c r="N14" s="106"/>
      <c r="O14" s="106"/>
      <c r="P14" s="106"/>
      <c r="Q14" s="106"/>
      <c r="R14" s="108"/>
      <c r="S14" s="119">
        <f t="shared" si="4"/>
        <v>5000</v>
      </c>
      <c r="T14" s="170">
        <v>0</v>
      </c>
      <c r="U14" s="106">
        <v>5000</v>
      </c>
      <c r="V14" s="106">
        <v>5000</v>
      </c>
      <c r="W14" s="44">
        <f t="shared" si="3"/>
        <v>15000</v>
      </c>
      <c r="X14" s="85" t="s">
        <v>156</v>
      </c>
      <c r="Y14" s="55" t="s">
        <v>61</v>
      </c>
      <c r="Z14" s="85" t="s">
        <v>190</v>
      </c>
      <c r="AA14" s="63" t="s">
        <v>218</v>
      </c>
      <c r="AB14" s="54" t="s">
        <v>43</v>
      </c>
    </row>
    <row r="15" spans="1:28" ht="63.75" customHeight="1" x14ac:dyDescent="0.2">
      <c r="A15" s="104" t="s">
        <v>207</v>
      </c>
      <c r="B15" s="84" t="s">
        <v>256</v>
      </c>
      <c r="C15" s="101" t="s">
        <v>263</v>
      </c>
      <c r="D15" s="43">
        <v>500000</v>
      </c>
      <c r="E15" s="45">
        <f t="shared" si="0"/>
        <v>150000</v>
      </c>
      <c r="F15" s="60">
        <v>30000</v>
      </c>
      <c r="G15" s="169">
        <v>32807</v>
      </c>
      <c r="H15" s="106">
        <v>30000</v>
      </c>
      <c r="I15" s="106">
        <v>30000</v>
      </c>
      <c r="J15" s="119">
        <f t="shared" si="1"/>
        <v>90000</v>
      </c>
      <c r="K15" s="106"/>
      <c r="L15" s="108">
        <v>20000</v>
      </c>
      <c r="M15" s="106"/>
      <c r="N15" s="106"/>
      <c r="O15" s="106"/>
      <c r="P15" s="106"/>
      <c r="Q15" s="108"/>
      <c r="R15" s="108"/>
      <c r="S15" s="119">
        <f t="shared" si="4"/>
        <v>20000</v>
      </c>
      <c r="T15" s="170">
        <v>1994</v>
      </c>
      <c r="U15" s="106">
        <v>20000</v>
      </c>
      <c r="V15" s="106">
        <v>20000</v>
      </c>
      <c r="W15" s="44">
        <f t="shared" si="3"/>
        <v>60000</v>
      </c>
      <c r="X15" s="85" t="s">
        <v>156</v>
      </c>
      <c r="Y15" s="102">
        <v>4141001</v>
      </c>
      <c r="Z15" s="85" t="s">
        <v>190</v>
      </c>
      <c r="AA15" s="56" t="s">
        <v>161</v>
      </c>
      <c r="AB15" s="54" t="s">
        <v>43</v>
      </c>
    </row>
    <row r="16" spans="1:28" ht="63.75" customHeight="1" x14ac:dyDescent="0.2">
      <c r="A16" s="103" t="s">
        <v>207</v>
      </c>
      <c r="B16" s="84" t="s">
        <v>257</v>
      </c>
      <c r="C16" s="101" t="s">
        <v>266</v>
      </c>
      <c r="D16" s="43">
        <v>100000</v>
      </c>
      <c r="E16" s="45">
        <f t="shared" si="0"/>
        <v>30000</v>
      </c>
      <c r="F16" s="60"/>
      <c r="G16" s="169"/>
      <c r="H16" s="106">
        <v>7500</v>
      </c>
      <c r="I16" s="106">
        <v>7500</v>
      </c>
      <c r="J16" s="119">
        <f t="shared" si="1"/>
        <v>15000</v>
      </c>
      <c r="K16" s="106"/>
      <c r="L16" s="106">
        <v>0</v>
      </c>
      <c r="M16" s="106"/>
      <c r="N16" s="106"/>
      <c r="O16" s="106"/>
      <c r="P16" s="106"/>
      <c r="Q16" s="106"/>
      <c r="R16" s="106"/>
      <c r="S16" s="119">
        <f t="shared" si="4"/>
        <v>0</v>
      </c>
      <c r="T16" s="170">
        <v>0</v>
      </c>
      <c r="U16" s="106">
        <v>7500</v>
      </c>
      <c r="V16" s="106">
        <v>7500</v>
      </c>
      <c r="W16" s="44">
        <f t="shared" si="3"/>
        <v>15000</v>
      </c>
      <c r="X16" s="85" t="s">
        <v>156</v>
      </c>
      <c r="Y16" s="55" t="s">
        <v>61</v>
      </c>
      <c r="Z16" s="85" t="s">
        <v>190</v>
      </c>
      <c r="AA16" s="63" t="s">
        <v>218</v>
      </c>
      <c r="AB16" s="54" t="s">
        <v>43</v>
      </c>
    </row>
    <row r="17" spans="1:56" ht="91.5" customHeight="1" x14ac:dyDescent="0.2">
      <c r="A17" s="104" t="s">
        <v>207</v>
      </c>
      <c r="B17" s="84" t="s">
        <v>476</v>
      </c>
      <c r="C17" s="101" t="s">
        <v>477</v>
      </c>
      <c r="D17" s="43">
        <v>400000</v>
      </c>
      <c r="E17" s="45">
        <f t="shared" si="0"/>
        <v>140000</v>
      </c>
      <c r="F17" s="60"/>
      <c r="G17" s="169"/>
      <c r="H17" s="106">
        <v>40000</v>
      </c>
      <c r="I17" s="106">
        <v>40000</v>
      </c>
      <c r="J17" s="119">
        <f t="shared" si="1"/>
        <v>80000</v>
      </c>
      <c r="K17" s="106"/>
      <c r="L17" s="106">
        <v>20000</v>
      </c>
      <c r="M17" s="106"/>
      <c r="N17" s="106"/>
      <c r="O17" s="106"/>
      <c r="P17" s="106"/>
      <c r="Q17" s="106"/>
      <c r="R17" s="106"/>
      <c r="S17" s="119">
        <f t="shared" si="4"/>
        <v>20000</v>
      </c>
      <c r="T17" s="170">
        <v>0</v>
      </c>
      <c r="U17" s="106">
        <v>20000</v>
      </c>
      <c r="V17" s="106">
        <v>20000</v>
      </c>
      <c r="W17" s="44">
        <f t="shared" si="3"/>
        <v>60000</v>
      </c>
      <c r="X17" s="85" t="s">
        <v>156</v>
      </c>
      <c r="Y17" s="55" t="s">
        <v>61</v>
      </c>
      <c r="Z17" s="85" t="s">
        <v>190</v>
      </c>
      <c r="AA17" s="63" t="s">
        <v>218</v>
      </c>
      <c r="AB17" s="54" t="s">
        <v>43</v>
      </c>
    </row>
    <row r="18" spans="1:56" ht="105" customHeight="1" x14ac:dyDescent="0.2">
      <c r="A18" s="104" t="s">
        <v>207</v>
      </c>
      <c r="B18" s="84" t="s">
        <v>258</v>
      </c>
      <c r="C18" s="101" t="s">
        <v>267</v>
      </c>
      <c r="D18" s="43">
        <v>200000</v>
      </c>
      <c r="E18" s="45">
        <f t="shared" si="0"/>
        <v>50000</v>
      </c>
      <c r="F18" s="43"/>
      <c r="G18" s="169"/>
      <c r="H18" s="106">
        <v>10000</v>
      </c>
      <c r="I18" s="106">
        <v>10000</v>
      </c>
      <c r="J18" s="119">
        <f t="shared" si="1"/>
        <v>20000</v>
      </c>
      <c r="K18" s="106"/>
      <c r="L18" s="106">
        <v>10000</v>
      </c>
      <c r="M18" s="106"/>
      <c r="N18" s="106"/>
      <c r="O18" s="106"/>
      <c r="P18" s="106"/>
      <c r="Q18" s="106"/>
      <c r="R18" s="106"/>
      <c r="S18" s="119">
        <f t="shared" si="4"/>
        <v>10000</v>
      </c>
      <c r="T18" s="170">
        <v>0</v>
      </c>
      <c r="U18" s="106">
        <v>10000</v>
      </c>
      <c r="V18" s="106">
        <v>10000</v>
      </c>
      <c r="W18" s="44">
        <f t="shared" si="3"/>
        <v>30000</v>
      </c>
      <c r="X18" s="85" t="s">
        <v>156</v>
      </c>
      <c r="Y18" s="57" t="s">
        <v>425</v>
      </c>
      <c r="Z18" s="85" t="s">
        <v>190</v>
      </c>
      <c r="AA18" s="56" t="s">
        <v>200</v>
      </c>
      <c r="AB18" s="54" t="s">
        <v>43</v>
      </c>
    </row>
    <row r="19" spans="1:56" ht="63.75" x14ac:dyDescent="0.2">
      <c r="A19" s="104" t="s">
        <v>207</v>
      </c>
      <c r="B19" s="84" t="s">
        <v>259</v>
      </c>
      <c r="C19" s="101" t="s">
        <v>268</v>
      </c>
      <c r="D19" s="43">
        <v>400000</v>
      </c>
      <c r="E19" s="45">
        <f t="shared" si="0"/>
        <v>120000</v>
      </c>
      <c r="F19" s="43"/>
      <c r="G19" s="169"/>
      <c r="H19" s="106">
        <v>30000</v>
      </c>
      <c r="I19" s="106">
        <v>30000</v>
      </c>
      <c r="J19" s="119">
        <f t="shared" si="1"/>
        <v>60000</v>
      </c>
      <c r="K19" s="106"/>
      <c r="L19" s="106">
        <v>0</v>
      </c>
      <c r="M19" s="106"/>
      <c r="N19" s="106"/>
      <c r="O19" s="106"/>
      <c r="P19" s="106"/>
      <c r="Q19" s="106"/>
      <c r="R19" s="106"/>
      <c r="S19" s="119">
        <f t="shared" si="4"/>
        <v>0</v>
      </c>
      <c r="T19" s="170">
        <v>0</v>
      </c>
      <c r="U19" s="106">
        <v>30000</v>
      </c>
      <c r="V19" s="106">
        <v>30000</v>
      </c>
      <c r="W19" s="44">
        <f t="shared" si="3"/>
        <v>60000</v>
      </c>
      <c r="X19" s="85" t="s">
        <v>156</v>
      </c>
      <c r="Y19" s="57" t="s">
        <v>425</v>
      </c>
      <c r="Z19" s="85" t="s">
        <v>190</v>
      </c>
      <c r="AA19" s="63" t="s">
        <v>200</v>
      </c>
      <c r="AB19" s="54" t="s">
        <v>43</v>
      </c>
    </row>
    <row r="20" spans="1:56" ht="51" x14ac:dyDescent="0.2">
      <c r="A20" s="104" t="s">
        <v>58</v>
      </c>
      <c r="B20" s="84" t="s">
        <v>231</v>
      </c>
      <c r="C20" s="99" t="s">
        <v>261</v>
      </c>
      <c r="D20" s="43">
        <v>600000</v>
      </c>
      <c r="E20" s="45">
        <f t="shared" si="0"/>
        <v>600000</v>
      </c>
      <c r="F20" s="60">
        <v>100000</v>
      </c>
      <c r="G20" s="169">
        <v>180344</v>
      </c>
      <c r="H20" s="106">
        <v>100000</v>
      </c>
      <c r="I20" s="106">
        <v>100000</v>
      </c>
      <c r="J20" s="119">
        <f t="shared" si="1"/>
        <v>300000</v>
      </c>
      <c r="K20" s="106"/>
      <c r="L20" s="108">
        <v>100000</v>
      </c>
      <c r="M20" s="106"/>
      <c r="N20" s="106"/>
      <c r="O20" s="106"/>
      <c r="P20" s="106"/>
      <c r="Q20" s="106"/>
      <c r="R20" s="106"/>
      <c r="S20" s="119">
        <f t="shared" si="4"/>
        <v>100000</v>
      </c>
      <c r="T20" s="170">
        <v>0</v>
      </c>
      <c r="U20" s="106">
        <v>100000</v>
      </c>
      <c r="V20" s="106">
        <v>100000</v>
      </c>
      <c r="W20" s="44">
        <f t="shared" si="3"/>
        <v>300000</v>
      </c>
      <c r="X20" s="85" t="s">
        <v>156</v>
      </c>
      <c r="Y20" s="55">
        <v>414100</v>
      </c>
      <c r="Z20" s="85" t="s">
        <v>190</v>
      </c>
      <c r="AA20" s="56" t="s">
        <v>478</v>
      </c>
      <c r="AB20" s="54" t="s">
        <v>43</v>
      </c>
    </row>
    <row r="21" spans="1:56" ht="63.75" x14ac:dyDescent="0.2">
      <c r="A21" s="103" t="s">
        <v>207</v>
      </c>
      <c r="B21" s="84" t="s">
        <v>232</v>
      </c>
      <c r="C21" s="99" t="s">
        <v>260</v>
      </c>
      <c r="D21" s="43">
        <v>800000</v>
      </c>
      <c r="E21" s="45">
        <f t="shared" si="0"/>
        <v>473171</v>
      </c>
      <c r="F21" s="60">
        <v>20000</v>
      </c>
      <c r="G21" s="169">
        <v>25064</v>
      </c>
      <c r="H21" s="108">
        <v>10000</v>
      </c>
      <c r="I21" s="106">
        <v>80000</v>
      </c>
      <c r="J21" s="119">
        <f t="shared" si="1"/>
        <v>110000</v>
      </c>
      <c r="K21" s="106"/>
      <c r="L21" s="106"/>
      <c r="M21" s="106"/>
      <c r="N21" s="106"/>
      <c r="O21" s="106"/>
      <c r="P21" s="106"/>
      <c r="Q21" s="108">
        <v>163171</v>
      </c>
      <c r="R21" s="108"/>
      <c r="S21" s="119">
        <f t="shared" si="4"/>
        <v>163171</v>
      </c>
      <c r="T21" s="170">
        <v>229717</v>
      </c>
      <c r="U21" s="106">
        <v>100000</v>
      </c>
      <c r="V21" s="106">
        <v>100000</v>
      </c>
      <c r="W21" s="44">
        <f t="shared" si="3"/>
        <v>363171</v>
      </c>
      <c r="X21" s="85" t="s">
        <v>156</v>
      </c>
      <c r="Y21" s="57" t="s">
        <v>208</v>
      </c>
      <c r="Z21" s="85" t="s">
        <v>190</v>
      </c>
      <c r="AA21" s="56" t="s">
        <v>189</v>
      </c>
      <c r="AB21" s="54" t="s">
        <v>43</v>
      </c>
    </row>
    <row r="22" spans="1:56" ht="85.5" customHeight="1" x14ac:dyDescent="0.25">
      <c r="A22" s="103" t="s">
        <v>207</v>
      </c>
      <c r="B22" s="84" t="s">
        <v>233</v>
      </c>
      <c r="C22" s="99" t="s">
        <v>427</v>
      </c>
      <c r="D22" s="43">
        <v>20000</v>
      </c>
      <c r="E22" s="45">
        <f t="shared" si="0"/>
        <v>20000</v>
      </c>
      <c r="F22" s="60"/>
      <c r="G22" s="169"/>
      <c r="H22" s="106">
        <v>10000</v>
      </c>
      <c r="I22" s="60">
        <v>10000</v>
      </c>
      <c r="J22" s="119">
        <f t="shared" si="1"/>
        <v>20000</v>
      </c>
      <c r="K22" s="106"/>
      <c r="L22" s="106"/>
      <c r="M22" s="106"/>
      <c r="N22" s="106"/>
      <c r="O22" s="106"/>
      <c r="P22" s="106"/>
      <c r="Q22" s="106"/>
      <c r="R22" s="106"/>
      <c r="S22" s="119">
        <f t="shared" si="4"/>
        <v>0</v>
      </c>
      <c r="T22" s="170"/>
      <c r="U22" s="106"/>
      <c r="V22" s="107"/>
      <c r="W22" s="44">
        <f t="shared" si="3"/>
        <v>0</v>
      </c>
      <c r="X22" s="85" t="s">
        <v>156</v>
      </c>
      <c r="Y22" s="57">
        <v>414100</v>
      </c>
      <c r="Z22" s="85" t="s">
        <v>190</v>
      </c>
      <c r="AA22" s="56">
        <v>2016</v>
      </c>
      <c r="AB22" s="54" t="s">
        <v>43</v>
      </c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0"/>
    </row>
    <row r="23" spans="1:56" ht="69.75" customHeight="1" x14ac:dyDescent="0.2">
      <c r="A23" s="38" t="s">
        <v>222</v>
      </c>
      <c r="B23" s="40" t="s">
        <v>234</v>
      </c>
      <c r="C23" s="39" t="s">
        <v>59</v>
      </c>
      <c r="D23" s="43">
        <v>36000</v>
      </c>
      <c r="E23" s="45">
        <f t="shared" si="0"/>
        <v>30000</v>
      </c>
      <c r="F23" s="43"/>
      <c r="G23" s="169"/>
      <c r="H23" s="106">
        <v>14000</v>
      </c>
      <c r="I23" s="120">
        <v>16000</v>
      </c>
      <c r="J23" s="119">
        <f t="shared" si="1"/>
        <v>30000</v>
      </c>
      <c r="K23" s="106"/>
      <c r="L23" s="106"/>
      <c r="M23" s="106"/>
      <c r="N23" s="106"/>
      <c r="O23" s="106"/>
      <c r="P23" s="106"/>
      <c r="Q23" s="106"/>
      <c r="R23" s="106"/>
      <c r="S23" s="119">
        <f t="shared" si="4"/>
        <v>0</v>
      </c>
      <c r="T23" s="170"/>
      <c r="U23" s="106"/>
      <c r="V23" s="107"/>
      <c r="W23" s="44">
        <f t="shared" si="3"/>
        <v>0</v>
      </c>
      <c r="X23" s="41" t="s">
        <v>64</v>
      </c>
      <c r="Y23" s="139" t="s">
        <v>459</v>
      </c>
      <c r="Z23" s="41" t="s">
        <v>60</v>
      </c>
      <c r="AA23" s="42">
        <v>2016</v>
      </c>
      <c r="AB23" s="54" t="s">
        <v>43</v>
      </c>
    </row>
    <row r="24" spans="1:56" ht="64.5" customHeight="1" x14ac:dyDescent="0.2">
      <c r="A24" s="38" t="s">
        <v>222</v>
      </c>
      <c r="B24" s="59" t="s">
        <v>235</v>
      </c>
      <c r="C24" s="97" t="s">
        <v>269</v>
      </c>
      <c r="D24" s="60">
        <v>500000</v>
      </c>
      <c r="E24" s="45">
        <f t="shared" si="0"/>
        <v>250000</v>
      </c>
      <c r="F24" s="60"/>
      <c r="G24" s="169"/>
      <c r="H24" s="108">
        <v>50000</v>
      </c>
      <c r="I24" s="108">
        <v>50000</v>
      </c>
      <c r="J24" s="119">
        <f t="shared" si="1"/>
        <v>100000</v>
      </c>
      <c r="K24" s="108"/>
      <c r="L24" s="108"/>
      <c r="M24" s="108"/>
      <c r="N24" s="108"/>
      <c r="O24" s="108"/>
      <c r="P24" s="108"/>
      <c r="Q24" s="108"/>
      <c r="R24" s="108"/>
      <c r="S24" s="119">
        <f t="shared" si="4"/>
        <v>0</v>
      </c>
      <c r="T24" s="170">
        <v>100000</v>
      </c>
      <c r="U24" s="108">
        <v>75000</v>
      </c>
      <c r="V24" s="108">
        <v>75000</v>
      </c>
      <c r="W24" s="44">
        <f t="shared" si="3"/>
        <v>150000</v>
      </c>
      <c r="X24" s="61" t="s">
        <v>191</v>
      </c>
      <c r="Y24" s="57" t="s">
        <v>61</v>
      </c>
      <c r="Z24" s="61" t="s">
        <v>191</v>
      </c>
      <c r="AA24" s="63" t="s">
        <v>197</v>
      </c>
      <c r="AB24" s="62" t="s">
        <v>43</v>
      </c>
    </row>
    <row r="25" spans="1:56" ht="60.75" customHeight="1" x14ac:dyDescent="0.2">
      <c r="A25" s="38" t="s">
        <v>222</v>
      </c>
      <c r="B25" s="59" t="s">
        <v>236</v>
      </c>
      <c r="C25" s="97" t="s">
        <v>426</v>
      </c>
      <c r="D25" s="60">
        <v>200000</v>
      </c>
      <c r="E25" s="45">
        <f t="shared" si="0"/>
        <v>81000</v>
      </c>
      <c r="F25" s="60"/>
      <c r="G25" s="169"/>
      <c r="H25" s="108">
        <v>20000</v>
      </c>
      <c r="I25" s="108">
        <v>20000</v>
      </c>
      <c r="J25" s="119">
        <f t="shared" si="1"/>
        <v>40000</v>
      </c>
      <c r="K25" s="108"/>
      <c r="L25" s="108"/>
      <c r="M25" s="108"/>
      <c r="N25" s="108">
        <v>1000</v>
      </c>
      <c r="O25" s="108"/>
      <c r="P25" s="108"/>
      <c r="Q25" s="108"/>
      <c r="R25" s="108"/>
      <c r="S25" s="119">
        <f t="shared" si="4"/>
        <v>1000</v>
      </c>
      <c r="T25" s="170">
        <v>900</v>
      </c>
      <c r="U25" s="108">
        <v>20000</v>
      </c>
      <c r="V25" s="108">
        <v>20000</v>
      </c>
      <c r="W25" s="44">
        <f t="shared" si="3"/>
        <v>41000</v>
      </c>
      <c r="X25" s="61" t="s">
        <v>191</v>
      </c>
      <c r="Y25" s="57" t="s">
        <v>61</v>
      </c>
      <c r="Z25" s="61" t="s">
        <v>191</v>
      </c>
      <c r="AA25" s="63" t="s">
        <v>197</v>
      </c>
      <c r="AB25" s="62" t="s">
        <v>43</v>
      </c>
    </row>
    <row r="26" spans="1:56" ht="75" customHeight="1" x14ac:dyDescent="0.2">
      <c r="A26" s="38" t="s">
        <v>222</v>
      </c>
      <c r="B26" s="59" t="s">
        <v>237</v>
      </c>
      <c r="C26" s="97" t="s">
        <v>270</v>
      </c>
      <c r="D26" s="60">
        <v>50000</v>
      </c>
      <c r="E26" s="45">
        <f t="shared" si="0"/>
        <v>40000</v>
      </c>
      <c r="F26" s="60"/>
      <c r="G26" s="169"/>
      <c r="H26" s="108">
        <v>5000</v>
      </c>
      <c r="I26" s="108">
        <v>5000</v>
      </c>
      <c r="J26" s="119">
        <f t="shared" si="1"/>
        <v>10000</v>
      </c>
      <c r="K26" s="108"/>
      <c r="L26" s="108"/>
      <c r="M26" s="108"/>
      <c r="N26" s="108">
        <v>10000</v>
      </c>
      <c r="O26" s="108"/>
      <c r="P26" s="108"/>
      <c r="Q26" s="108"/>
      <c r="R26" s="108"/>
      <c r="S26" s="119">
        <f t="shared" si="4"/>
        <v>10000</v>
      </c>
      <c r="T26" s="170">
        <v>10000</v>
      </c>
      <c r="U26" s="108">
        <v>10000</v>
      </c>
      <c r="V26" s="108">
        <v>10000</v>
      </c>
      <c r="W26" s="44">
        <f t="shared" si="3"/>
        <v>30000</v>
      </c>
      <c r="X26" s="61" t="s">
        <v>428</v>
      </c>
      <c r="Y26" s="57" t="s">
        <v>429</v>
      </c>
      <c r="Z26" s="61" t="s">
        <v>190</v>
      </c>
      <c r="AA26" s="63" t="s">
        <v>218</v>
      </c>
      <c r="AB26" s="62" t="s">
        <v>43</v>
      </c>
    </row>
    <row r="27" spans="1:56" ht="72" x14ac:dyDescent="0.2">
      <c r="A27" s="38" t="s">
        <v>222</v>
      </c>
      <c r="B27" s="59" t="s">
        <v>271</v>
      </c>
      <c r="C27" s="96" t="s">
        <v>272</v>
      </c>
      <c r="D27" s="60">
        <v>40000</v>
      </c>
      <c r="E27" s="45">
        <f t="shared" si="0"/>
        <v>25000</v>
      </c>
      <c r="F27" s="60"/>
      <c r="G27" s="169"/>
      <c r="H27" s="108">
        <v>4000</v>
      </c>
      <c r="I27" s="108">
        <v>3000</v>
      </c>
      <c r="J27" s="119">
        <f t="shared" si="1"/>
        <v>7000</v>
      </c>
      <c r="K27" s="108"/>
      <c r="L27" s="108"/>
      <c r="M27" s="108"/>
      <c r="N27" s="108">
        <v>15000</v>
      </c>
      <c r="O27" s="108"/>
      <c r="P27" s="108"/>
      <c r="Q27" s="108"/>
      <c r="R27" s="108"/>
      <c r="S27" s="119">
        <f t="shared" si="4"/>
        <v>15000</v>
      </c>
      <c r="T27" s="170">
        <v>18900</v>
      </c>
      <c r="U27" s="108">
        <v>2000</v>
      </c>
      <c r="V27" s="108">
        <v>1000</v>
      </c>
      <c r="W27" s="44">
        <f t="shared" si="3"/>
        <v>18000</v>
      </c>
      <c r="X27" s="61" t="s">
        <v>65</v>
      </c>
      <c r="Y27" s="57" t="s">
        <v>429</v>
      </c>
      <c r="Z27" s="61" t="s">
        <v>190</v>
      </c>
      <c r="AA27" s="63" t="s">
        <v>218</v>
      </c>
      <c r="AB27" s="62" t="s">
        <v>43</v>
      </c>
    </row>
    <row r="28" spans="1:56" ht="62.25" customHeight="1" x14ac:dyDescent="0.2">
      <c r="A28" s="58" t="s">
        <v>205</v>
      </c>
      <c r="B28" s="59" t="s">
        <v>273</v>
      </c>
      <c r="C28" s="64" t="s">
        <v>274</v>
      </c>
      <c r="D28" s="60">
        <v>100000</v>
      </c>
      <c r="E28" s="45">
        <f t="shared" si="0"/>
        <v>20000</v>
      </c>
      <c r="F28" s="92"/>
      <c r="G28" s="173"/>
      <c r="H28" s="120">
        <v>10000</v>
      </c>
      <c r="I28" s="120">
        <v>10000</v>
      </c>
      <c r="J28" s="119">
        <f t="shared" si="1"/>
        <v>20000</v>
      </c>
      <c r="K28" s="108"/>
      <c r="L28" s="108"/>
      <c r="M28" s="108"/>
      <c r="N28" s="108"/>
      <c r="O28" s="108"/>
      <c r="P28" s="108"/>
      <c r="Q28" s="108"/>
      <c r="R28" s="108"/>
      <c r="S28" s="119">
        <f t="shared" si="4"/>
        <v>0</v>
      </c>
      <c r="T28" s="170"/>
      <c r="U28" s="108"/>
      <c r="V28" s="107"/>
      <c r="W28" s="44">
        <f t="shared" si="3"/>
        <v>0</v>
      </c>
      <c r="X28" s="61" t="s">
        <v>62</v>
      </c>
      <c r="Y28" s="55" t="s">
        <v>61</v>
      </c>
      <c r="Z28" s="61" t="s">
        <v>190</v>
      </c>
      <c r="AA28" s="63">
        <v>2016</v>
      </c>
      <c r="AB28" s="62" t="s">
        <v>43</v>
      </c>
    </row>
    <row r="29" spans="1:56" s="2" customFormat="1" ht="79.5" customHeight="1" x14ac:dyDescent="0.2">
      <c r="A29" s="58" t="s">
        <v>205</v>
      </c>
      <c r="B29" s="66" t="s">
        <v>480</v>
      </c>
      <c r="C29" s="67" t="s">
        <v>275</v>
      </c>
      <c r="D29" s="68">
        <v>60000</v>
      </c>
      <c r="E29" s="45">
        <f t="shared" si="0"/>
        <v>40000</v>
      </c>
      <c r="F29" s="128">
        <v>15000</v>
      </c>
      <c r="G29" s="174">
        <v>4500</v>
      </c>
      <c r="H29" s="128">
        <v>15000</v>
      </c>
      <c r="I29" s="121">
        <v>10000</v>
      </c>
      <c r="J29" s="119">
        <f t="shared" si="1"/>
        <v>40000</v>
      </c>
      <c r="K29" s="109"/>
      <c r="L29" s="109"/>
      <c r="M29" s="109"/>
      <c r="N29" s="109"/>
      <c r="O29" s="109"/>
      <c r="P29" s="109"/>
      <c r="Q29" s="109"/>
      <c r="R29" s="109"/>
      <c r="S29" s="119">
        <f t="shared" si="4"/>
        <v>0</v>
      </c>
      <c r="T29" s="170"/>
      <c r="U29" s="109"/>
      <c r="V29" s="110"/>
      <c r="W29" s="44">
        <f t="shared" si="3"/>
        <v>0</v>
      </c>
      <c r="X29" s="69" t="s">
        <v>62</v>
      </c>
      <c r="Y29" s="57" t="s">
        <v>479</v>
      </c>
      <c r="Z29" s="61" t="s">
        <v>190</v>
      </c>
      <c r="AA29" s="56">
        <v>2015</v>
      </c>
      <c r="AB29" s="54" t="s">
        <v>43</v>
      </c>
    </row>
    <row r="30" spans="1:56" s="2" customFormat="1" ht="56.25" customHeight="1" x14ac:dyDescent="0.2">
      <c r="A30" s="58" t="s">
        <v>205</v>
      </c>
      <c r="B30" s="66" t="s">
        <v>276</v>
      </c>
      <c r="C30" s="67" t="s">
        <v>277</v>
      </c>
      <c r="D30" s="68">
        <v>122500</v>
      </c>
      <c r="E30" s="45">
        <f t="shared" si="0"/>
        <v>36750</v>
      </c>
      <c r="F30" s="68">
        <v>12250</v>
      </c>
      <c r="G30" s="169">
        <v>16000</v>
      </c>
      <c r="H30" s="109">
        <v>12250</v>
      </c>
      <c r="I30" s="121">
        <v>12250</v>
      </c>
      <c r="J30" s="119">
        <f t="shared" si="1"/>
        <v>36750</v>
      </c>
      <c r="K30" s="109"/>
      <c r="L30" s="109"/>
      <c r="M30" s="109"/>
      <c r="N30" s="109"/>
      <c r="O30" s="109"/>
      <c r="P30" s="109"/>
      <c r="Q30" s="109"/>
      <c r="R30" s="109"/>
      <c r="S30" s="119">
        <f t="shared" si="4"/>
        <v>0</v>
      </c>
      <c r="T30" s="170"/>
      <c r="U30" s="109"/>
      <c r="V30" s="110"/>
      <c r="W30" s="44">
        <f t="shared" si="3"/>
        <v>0</v>
      </c>
      <c r="X30" s="69" t="s">
        <v>62</v>
      </c>
      <c r="Y30" s="55">
        <v>4152005</v>
      </c>
      <c r="Z30" s="61" t="s">
        <v>190</v>
      </c>
      <c r="AA30" s="56">
        <v>2015</v>
      </c>
      <c r="AB30" s="54" t="s">
        <v>43</v>
      </c>
    </row>
    <row r="31" spans="1:56" ht="80.25" customHeight="1" x14ac:dyDescent="0.2">
      <c r="A31" s="58" t="s">
        <v>205</v>
      </c>
      <c r="B31" s="66" t="s">
        <v>278</v>
      </c>
      <c r="C31" s="67" t="s">
        <v>279</v>
      </c>
      <c r="D31" s="68">
        <v>100000</v>
      </c>
      <c r="E31" s="45">
        <f t="shared" si="0"/>
        <v>23000</v>
      </c>
      <c r="F31" s="60"/>
      <c r="G31" s="169"/>
      <c r="H31" s="109">
        <v>11500</v>
      </c>
      <c r="I31" s="109">
        <v>11500</v>
      </c>
      <c r="J31" s="119">
        <f t="shared" si="1"/>
        <v>23000</v>
      </c>
      <c r="K31" s="109"/>
      <c r="L31" s="109"/>
      <c r="M31" s="109"/>
      <c r="N31" s="109"/>
      <c r="O31" s="109"/>
      <c r="P31" s="109"/>
      <c r="Q31" s="109"/>
      <c r="R31" s="109"/>
      <c r="S31" s="119">
        <f t="shared" si="4"/>
        <v>0</v>
      </c>
      <c r="T31" s="170"/>
      <c r="U31" s="109"/>
      <c r="V31" s="107"/>
      <c r="W31" s="44">
        <f t="shared" si="3"/>
        <v>0</v>
      </c>
      <c r="X31" s="69" t="s">
        <v>62</v>
      </c>
      <c r="Y31" s="55" t="s">
        <v>61</v>
      </c>
      <c r="Z31" s="61" t="s">
        <v>190</v>
      </c>
      <c r="AA31" s="63">
        <v>2016</v>
      </c>
      <c r="AB31" s="54" t="s">
        <v>43</v>
      </c>
    </row>
    <row r="32" spans="1:56" ht="89.25" x14ac:dyDescent="0.2">
      <c r="A32" s="65" t="s">
        <v>223</v>
      </c>
      <c r="B32" s="66" t="s">
        <v>280</v>
      </c>
      <c r="C32" s="67" t="s">
        <v>481</v>
      </c>
      <c r="D32" s="68">
        <v>20000</v>
      </c>
      <c r="E32" s="45">
        <f t="shared" si="0"/>
        <v>5000</v>
      </c>
      <c r="F32" s="60"/>
      <c r="G32" s="169"/>
      <c r="H32" s="109">
        <v>2500</v>
      </c>
      <c r="I32" s="109">
        <v>2500</v>
      </c>
      <c r="J32" s="119">
        <f t="shared" si="1"/>
        <v>5000</v>
      </c>
      <c r="K32" s="109"/>
      <c r="L32" s="109"/>
      <c r="M32" s="109"/>
      <c r="N32" s="109"/>
      <c r="O32" s="109"/>
      <c r="P32" s="109"/>
      <c r="Q32" s="109"/>
      <c r="R32" s="109"/>
      <c r="S32" s="119">
        <f t="shared" si="4"/>
        <v>0</v>
      </c>
      <c r="T32" s="170"/>
      <c r="U32" s="109"/>
      <c r="V32" s="107"/>
      <c r="W32" s="44">
        <f t="shared" si="3"/>
        <v>0</v>
      </c>
      <c r="X32" s="69" t="s">
        <v>66</v>
      </c>
      <c r="Y32" s="55" t="s">
        <v>61</v>
      </c>
      <c r="Z32" s="69" t="s">
        <v>103</v>
      </c>
      <c r="AA32" s="56">
        <v>2016</v>
      </c>
      <c r="AB32" s="54" t="s">
        <v>43</v>
      </c>
    </row>
    <row r="33" spans="1:28" s="2" customFormat="1" ht="84" customHeight="1" x14ac:dyDescent="0.2">
      <c r="A33" s="58" t="s">
        <v>205</v>
      </c>
      <c r="B33" s="66" t="s">
        <v>430</v>
      </c>
      <c r="C33" s="70" t="s">
        <v>281</v>
      </c>
      <c r="D33" s="68">
        <v>100000</v>
      </c>
      <c r="E33" s="45">
        <f t="shared" si="0"/>
        <v>59680</v>
      </c>
      <c r="F33" s="68">
        <v>10000</v>
      </c>
      <c r="G33" s="169">
        <v>9600</v>
      </c>
      <c r="H33" s="109">
        <v>10000</v>
      </c>
      <c r="I33" s="109">
        <v>10000</v>
      </c>
      <c r="J33" s="119">
        <f t="shared" si="1"/>
        <v>30000</v>
      </c>
      <c r="K33" s="109"/>
      <c r="L33" s="109"/>
      <c r="M33" s="109"/>
      <c r="N33" s="109"/>
      <c r="O33" s="109"/>
      <c r="P33" s="109"/>
      <c r="Q33" s="108">
        <v>9360</v>
      </c>
      <c r="R33" s="109"/>
      <c r="S33" s="119">
        <f t="shared" si="4"/>
        <v>9360</v>
      </c>
      <c r="T33" s="170">
        <v>9360</v>
      </c>
      <c r="U33" s="109">
        <v>20320</v>
      </c>
      <c r="V33" s="109"/>
      <c r="W33" s="44">
        <f t="shared" si="3"/>
        <v>29680</v>
      </c>
      <c r="X33" s="69" t="s">
        <v>67</v>
      </c>
      <c r="Y33" s="57" t="s">
        <v>209</v>
      </c>
      <c r="Z33" s="69" t="s">
        <v>68</v>
      </c>
      <c r="AA33" s="63" t="s">
        <v>200</v>
      </c>
      <c r="AB33" s="54" t="s">
        <v>43</v>
      </c>
    </row>
    <row r="34" spans="1:28" ht="60" x14ac:dyDescent="0.2">
      <c r="A34" s="58" t="s">
        <v>205</v>
      </c>
      <c r="B34" s="66" t="s">
        <v>238</v>
      </c>
      <c r="C34" s="67" t="s">
        <v>282</v>
      </c>
      <c r="D34" s="68">
        <v>200000</v>
      </c>
      <c r="E34" s="45">
        <f t="shared" si="0"/>
        <v>94000</v>
      </c>
      <c r="F34" s="134"/>
      <c r="G34" s="175"/>
      <c r="H34" s="109">
        <v>20000</v>
      </c>
      <c r="I34" s="109">
        <v>20000</v>
      </c>
      <c r="J34" s="119">
        <f t="shared" si="1"/>
        <v>40000</v>
      </c>
      <c r="K34" s="109"/>
      <c r="L34" s="108"/>
      <c r="M34" s="109"/>
      <c r="N34" s="109"/>
      <c r="O34" s="109"/>
      <c r="P34" s="109"/>
      <c r="Q34" s="108">
        <v>14000</v>
      </c>
      <c r="R34" s="109"/>
      <c r="S34" s="119">
        <f t="shared" si="4"/>
        <v>14000</v>
      </c>
      <c r="T34" s="188">
        <v>0</v>
      </c>
      <c r="U34" s="109">
        <v>20000</v>
      </c>
      <c r="V34" s="109">
        <v>20000</v>
      </c>
      <c r="W34" s="44">
        <f t="shared" si="3"/>
        <v>54000</v>
      </c>
      <c r="X34" s="69" t="s">
        <v>69</v>
      </c>
      <c r="Y34" s="57" t="s">
        <v>446</v>
      </c>
      <c r="Z34" s="69" t="s">
        <v>68</v>
      </c>
      <c r="AA34" s="63" t="s">
        <v>432</v>
      </c>
      <c r="AB34" s="54" t="s">
        <v>43</v>
      </c>
    </row>
    <row r="35" spans="1:28" s="2" customFormat="1" ht="74.25" customHeight="1" x14ac:dyDescent="0.2">
      <c r="A35" s="65" t="s">
        <v>205</v>
      </c>
      <c r="B35" s="66" t="s">
        <v>283</v>
      </c>
      <c r="C35" s="67" t="s">
        <v>284</v>
      </c>
      <c r="D35" s="68">
        <v>30000</v>
      </c>
      <c r="E35" s="45">
        <f t="shared" si="0"/>
        <v>10000</v>
      </c>
      <c r="F35" s="68">
        <v>4000</v>
      </c>
      <c r="G35" s="169">
        <v>4070</v>
      </c>
      <c r="H35" s="109">
        <v>3000</v>
      </c>
      <c r="I35" s="121">
        <v>3000</v>
      </c>
      <c r="J35" s="119">
        <f t="shared" si="1"/>
        <v>10000</v>
      </c>
      <c r="K35" s="109"/>
      <c r="L35" s="109"/>
      <c r="M35" s="109"/>
      <c r="N35" s="109"/>
      <c r="O35" s="187"/>
      <c r="P35" s="109"/>
      <c r="Q35" s="109"/>
      <c r="R35" s="109"/>
      <c r="S35" s="119">
        <f t="shared" si="4"/>
        <v>0</v>
      </c>
      <c r="T35" s="170"/>
      <c r="U35" s="109"/>
      <c r="V35" s="110"/>
      <c r="W35" s="44">
        <f t="shared" si="3"/>
        <v>0</v>
      </c>
      <c r="X35" s="69" t="s">
        <v>70</v>
      </c>
      <c r="Y35" s="57" t="s">
        <v>447</v>
      </c>
      <c r="Z35" s="69" t="s">
        <v>68</v>
      </c>
      <c r="AA35" s="56">
        <v>2015</v>
      </c>
      <c r="AB35" s="54" t="s">
        <v>43</v>
      </c>
    </row>
    <row r="36" spans="1:28" ht="72" x14ac:dyDescent="0.2">
      <c r="A36" s="65" t="s">
        <v>205</v>
      </c>
      <c r="B36" s="66" t="s">
        <v>285</v>
      </c>
      <c r="C36" s="67" t="s">
        <v>286</v>
      </c>
      <c r="D36" s="68">
        <v>5000</v>
      </c>
      <c r="E36" s="45">
        <f t="shared" si="0"/>
        <v>1000</v>
      </c>
      <c r="F36" s="60"/>
      <c r="G36" s="169"/>
      <c r="H36" s="109">
        <v>500</v>
      </c>
      <c r="I36" s="109">
        <v>500</v>
      </c>
      <c r="J36" s="119">
        <f t="shared" si="1"/>
        <v>1000</v>
      </c>
      <c r="K36" s="109"/>
      <c r="L36" s="109"/>
      <c r="M36" s="109"/>
      <c r="N36" s="109"/>
      <c r="O36" s="109"/>
      <c r="P36" s="109"/>
      <c r="Q36" s="109"/>
      <c r="R36" s="109"/>
      <c r="S36" s="119">
        <f t="shared" si="4"/>
        <v>0</v>
      </c>
      <c r="T36" s="170"/>
      <c r="U36" s="109"/>
      <c r="V36" s="107"/>
      <c r="W36" s="44">
        <f t="shared" si="3"/>
        <v>0</v>
      </c>
      <c r="X36" s="69" t="s">
        <v>70</v>
      </c>
      <c r="Y36" s="57" t="s">
        <v>447</v>
      </c>
      <c r="Z36" s="61" t="s">
        <v>68</v>
      </c>
      <c r="AA36" s="56">
        <v>2015</v>
      </c>
      <c r="AB36" s="54" t="s">
        <v>43</v>
      </c>
    </row>
    <row r="37" spans="1:28" s="2" customFormat="1" ht="51" customHeight="1" x14ac:dyDescent="0.2">
      <c r="A37" s="58" t="s">
        <v>205</v>
      </c>
      <c r="B37" s="66" t="s">
        <v>287</v>
      </c>
      <c r="C37" s="67" t="s">
        <v>482</v>
      </c>
      <c r="D37" s="68">
        <v>850000</v>
      </c>
      <c r="E37" s="45">
        <f t="shared" si="0"/>
        <v>255000</v>
      </c>
      <c r="F37" s="68">
        <v>85000</v>
      </c>
      <c r="G37" s="169">
        <v>80500</v>
      </c>
      <c r="H37" s="109">
        <v>85000</v>
      </c>
      <c r="I37" s="121">
        <v>85000</v>
      </c>
      <c r="J37" s="119">
        <f t="shared" si="1"/>
        <v>255000</v>
      </c>
      <c r="K37" s="109"/>
      <c r="L37" s="109"/>
      <c r="M37" s="109"/>
      <c r="N37" s="109"/>
      <c r="O37" s="109"/>
      <c r="P37" s="109"/>
      <c r="Q37" s="109"/>
      <c r="R37" s="109"/>
      <c r="S37" s="119">
        <f t="shared" si="4"/>
        <v>0</v>
      </c>
      <c r="T37" s="170"/>
      <c r="U37" s="109"/>
      <c r="V37" s="110"/>
      <c r="W37" s="44">
        <f t="shared" si="3"/>
        <v>0</v>
      </c>
      <c r="X37" s="69" t="s">
        <v>63</v>
      </c>
      <c r="Y37" s="71">
        <v>4141002</v>
      </c>
      <c r="Z37" s="61" t="s">
        <v>68</v>
      </c>
      <c r="AA37" s="56">
        <v>2014</v>
      </c>
      <c r="AB37" s="54" t="s">
        <v>43</v>
      </c>
    </row>
    <row r="38" spans="1:28" s="2" customFormat="1" ht="78.75" customHeight="1" x14ac:dyDescent="0.2">
      <c r="A38" s="65" t="s">
        <v>205</v>
      </c>
      <c r="B38" s="66" t="s">
        <v>289</v>
      </c>
      <c r="C38" s="67" t="s">
        <v>288</v>
      </c>
      <c r="D38" s="68">
        <v>170000</v>
      </c>
      <c r="E38" s="45">
        <f t="shared" si="0"/>
        <v>51000</v>
      </c>
      <c r="F38" s="68">
        <v>17000</v>
      </c>
      <c r="G38" s="169">
        <v>17000</v>
      </c>
      <c r="H38" s="109">
        <v>17000</v>
      </c>
      <c r="I38" s="121">
        <v>17000</v>
      </c>
      <c r="J38" s="119">
        <f t="shared" si="1"/>
        <v>51000</v>
      </c>
      <c r="K38" s="109"/>
      <c r="L38" s="109"/>
      <c r="M38" s="109"/>
      <c r="N38" s="109"/>
      <c r="O38" s="109"/>
      <c r="P38" s="109"/>
      <c r="Q38" s="109"/>
      <c r="R38" s="109"/>
      <c r="S38" s="119">
        <f t="shared" si="4"/>
        <v>0</v>
      </c>
      <c r="T38" s="170"/>
      <c r="U38" s="109"/>
      <c r="V38" s="110"/>
      <c r="W38" s="44">
        <f t="shared" si="3"/>
        <v>0</v>
      </c>
      <c r="X38" s="69" t="s">
        <v>63</v>
      </c>
      <c r="Y38" s="87">
        <v>4141008</v>
      </c>
      <c r="Z38" s="61" t="s">
        <v>68</v>
      </c>
      <c r="AA38" s="56">
        <v>2014</v>
      </c>
      <c r="AB38" s="54" t="s">
        <v>43</v>
      </c>
    </row>
    <row r="39" spans="1:28" s="2" customFormat="1" ht="63" customHeight="1" x14ac:dyDescent="0.2">
      <c r="A39" s="58" t="s">
        <v>205</v>
      </c>
      <c r="B39" s="66" t="s">
        <v>290</v>
      </c>
      <c r="C39" s="67" t="s">
        <v>291</v>
      </c>
      <c r="D39" s="68">
        <v>850000</v>
      </c>
      <c r="E39" s="45">
        <f t="shared" si="0"/>
        <v>270000</v>
      </c>
      <c r="F39" s="68">
        <v>100000</v>
      </c>
      <c r="G39" s="169">
        <v>102500</v>
      </c>
      <c r="H39" s="109">
        <v>85000</v>
      </c>
      <c r="I39" s="121">
        <v>85000</v>
      </c>
      <c r="J39" s="119">
        <f t="shared" si="1"/>
        <v>270000</v>
      </c>
      <c r="K39" s="109"/>
      <c r="L39" s="109"/>
      <c r="M39" s="109"/>
      <c r="N39" s="109"/>
      <c r="O39" s="109"/>
      <c r="P39" s="109"/>
      <c r="Q39" s="109"/>
      <c r="R39" s="109"/>
      <c r="S39" s="119">
        <f t="shared" si="4"/>
        <v>0</v>
      </c>
      <c r="T39" s="170"/>
      <c r="U39" s="109"/>
      <c r="V39" s="110"/>
      <c r="W39" s="44">
        <f t="shared" si="3"/>
        <v>0</v>
      </c>
      <c r="X39" s="69" t="s">
        <v>63</v>
      </c>
      <c r="Y39" s="87">
        <v>4141007</v>
      </c>
      <c r="Z39" s="61" t="s">
        <v>68</v>
      </c>
      <c r="AA39" s="56">
        <v>2014</v>
      </c>
      <c r="AB39" s="54" t="s">
        <v>43</v>
      </c>
    </row>
    <row r="40" spans="1:28" ht="67.5" customHeight="1" x14ac:dyDescent="0.2">
      <c r="A40" s="65" t="s">
        <v>205</v>
      </c>
      <c r="B40" s="40" t="s">
        <v>292</v>
      </c>
      <c r="C40" s="39" t="s">
        <v>483</v>
      </c>
      <c r="D40" s="43">
        <v>200000</v>
      </c>
      <c r="E40" s="45">
        <f t="shared" si="0"/>
        <v>40000</v>
      </c>
      <c r="F40" s="91"/>
      <c r="G40" s="175"/>
      <c r="H40" s="106">
        <v>20000</v>
      </c>
      <c r="I40" s="106">
        <v>20000</v>
      </c>
      <c r="J40" s="119">
        <f t="shared" si="1"/>
        <v>40000</v>
      </c>
      <c r="K40" s="106"/>
      <c r="L40" s="106"/>
      <c r="M40" s="106"/>
      <c r="N40" s="106"/>
      <c r="O40" s="106"/>
      <c r="P40" s="106"/>
      <c r="Q40" s="106"/>
      <c r="R40" s="106"/>
      <c r="S40" s="119">
        <f t="shared" si="4"/>
        <v>0</v>
      </c>
      <c r="T40" s="170"/>
      <c r="U40" s="106"/>
      <c r="V40" s="107"/>
      <c r="W40" s="44">
        <f t="shared" si="3"/>
        <v>0</v>
      </c>
      <c r="X40" s="41" t="s">
        <v>63</v>
      </c>
      <c r="Y40" s="55" t="s">
        <v>61</v>
      </c>
      <c r="Z40" s="61" t="s">
        <v>68</v>
      </c>
      <c r="AA40" s="56">
        <v>2016</v>
      </c>
      <c r="AB40" s="54" t="s">
        <v>43</v>
      </c>
    </row>
    <row r="41" spans="1:28" ht="114.75" customHeight="1" x14ac:dyDescent="0.2">
      <c r="A41" s="58" t="s">
        <v>205</v>
      </c>
      <c r="B41" s="40" t="s">
        <v>433</v>
      </c>
      <c r="C41" s="39" t="s">
        <v>71</v>
      </c>
      <c r="D41" s="43">
        <v>150000</v>
      </c>
      <c r="E41" s="45">
        <f t="shared" si="0"/>
        <v>38000</v>
      </c>
      <c r="F41" s="134"/>
      <c r="G41" s="175"/>
      <c r="H41" s="106">
        <v>5000</v>
      </c>
      <c r="I41" s="106">
        <v>5000</v>
      </c>
      <c r="J41" s="119">
        <f t="shared" si="1"/>
        <v>10000</v>
      </c>
      <c r="K41" s="106"/>
      <c r="L41" s="106"/>
      <c r="M41" s="106"/>
      <c r="N41" s="106"/>
      <c r="O41" s="106"/>
      <c r="P41" s="106"/>
      <c r="Q41" s="106"/>
      <c r="R41" s="106"/>
      <c r="S41" s="119">
        <f t="shared" si="4"/>
        <v>0</v>
      </c>
      <c r="T41" s="170"/>
      <c r="U41" s="106">
        <v>14000</v>
      </c>
      <c r="V41" s="106">
        <v>14000</v>
      </c>
      <c r="W41" s="44">
        <f t="shared" si="3"/>
        <v>28000</v>
      </c>
      <c r="X41" s="41" t="s">
        <v>70</v>
      </c>
      <c r="Y41" s="55" t="s">
        <v>61</v>
      </c>
      <c r="Z41" s="61" t="s">
        <v>68</v>
      </c>
      <c r="AA41" s="63" t="s">
        <v>197</v>
      </c>
      <c r="AB41" s="54" t="s">
        <v>43</v>
      </c>
    </row>
    <row r="42" spans="1:28" ht="51" x14ac:dyDescent="0.2">
      <c r="A42" s="58" t="s">
        <v>205</v>
      </c>
      <c r="B42" s="40" t="s">
        <v>239</v>
      </c>
      <c r="C42" s="39" t="s">
        <v>293</v>
      </c>
      <c r="D42" s="43">
        <v>200000</v>
      </c>
      <c r="E42" s="45">
        <f t="shared" si="0"/>
        <v>200000</v>
      </c>
      <c r="F42" s="43"/>
      <c r="G42" s="169"/>
      <c r="H42" s="106">
        <v>30000</v>
      </c>
      <c r="I42" s="107"/>
      <c r="J42" s="119">
        <f t="shared" si="1"/>
        <v>30000</v>
      </c>
      <c r="K42" s="106"/>
      <c r="L42" s="106"/>
      <c r="M42" s="106"/>
      <c r="N42" s="106"/>
      <c r="O42" s="106"/>
      <c r="P42" s="106"/>
      <c r="Q42" s="106"/>
      <c r="R42" s="106"/>
      <c r="S42" s="119">
        <f t="shared" si="4"/>
        <v>0</v>
      </c>
      <c r="T42" s="170"/>
      <c r="U42" s="106">
        <v>85000</v>
      </c>
      <c r="V42" s="106">
        <v>85000</v>
      </c>
      <c r="W42" s="44">
        <f t="shared" si="3"/>
        <v>170000</v>
      </c>
      <c r="X42" s="41" t="s">
        <v>70</v>
      </c>
      <c r="Y42" s="55" t="s">
        <v>61</v>
      </c>
      <c r="Z42" s="61" t="s">
        <v>68</v>
      </c>
      <c r="AA42" s="63" t="s">
        <v>197</v>
      </c>
      <c r="AB42" s="54" t="s">
        <v>43</v>
      </c>
    </row>
    <row r="43" spans="1:28" s="2" customFormat="1" ht="63" customHeight="1" x14ac:dyDescent="0.2">
      <c r="A43" s="58" t="s">
        <v>205</v>
      </c>
      <c r="B43" s="66" t="s">
        <v>295</v>
      </c>
      <c r="C43" s="67" t="s">
        <v>294</v>
      </c>
      <c r="D43" s="68">
        <v>85000</v>
      </c>
      <c r="E43" s="45">
        <f t="shared" si="0"/>
        <v>25500</v>
      </c>
      <c r="F43" s="68">
        <v>8500</v>
      </c>
      <c r="G43" s="169">
        <v>8500</v>
      </c>
      <c r="H43" s="109">
        <v>8500</v>
      </c>
      <c r="I43" s="121">
        <v>8500</v>
      </c>
      <c r="J43" s="119">
        <f t="shared" si="1"/>
        <v>25500</v>
      </c>
      <c r="K43" s="109"/>
      <c r="L43" s="109"/>
      <c r="M43" s="109"/>
      <c r="N43" s="109"/>
      <c r="O43" s="109"/>
      <c r="P43" s="109"/>
      <c r="Q43" s="109"/>
      <c r="R43" s="109"/>
      <c r="S43" s="119">
        <f t="shared" si="4"/>
        <v>0</v>
      </c>
      <c r="T43" s="170"/>
      <c r="U43" s="109"/>
      <c r="V43" s="110"/>
      <c r="W43" s="44">
        <f t="shared" si="3"/>
        <v>0</v>
      </c>
      <c r="X43" s="69" t="s">
        <v>63</v>
      </c>
      <c r="Y43" s="87">
        <v>4141003</v>
      </c>
      <c r="Z43" s="61" t="s">
        <v>68</v>
      </c>
      <c r="AA43" s="56">
        <v>2014</v>
      </c>
      <c r="AB43" s="54" t="s">
        <v>43</v>
      </c>
    </row>
    <row r="44" spans="1:28" s="2" customFormat="1" ht="55.5" customHeight="1" x14ac:dyDescent="0.2">
      <c r="A44" s="65" t="s">
        <v>205</v>
      </c>
      <c r="B44" s="66" t="s">
        <v>296</v>
      </c>
      <c r="C44" s="67" t="s">
        <v>297</v>
      </c>
      <c r="D44" s="68">
        <v>1000000</v>
      </c>
      <c r="E44" s="45">
        <f t="shared" si="0"/>
        <v>360000</v>
      </c>
      <c r="F44" s="68">
        <v>120000</v>
      </c>
      <c r="G44" s="169">
        <v>87424</v>
      </c>
      <c r="H44" s="109">
        <v>120000</v>
      </c>
      <c r="I44" s="121">
        <v>120000</v>
      </c>
      <c r="J44" s="119">
        <f t="shared" si="1"/>
        <v>360000</v>
      </c>
      <c r="K44" s="109"/>
      <c r="L44" s="109"/>
      <c r="M44" s="109"/>
      <c r="N44" s="109"/>
      <c r="O44" s="109"/>
      <c r="P44" s="109"/>
      <c r="Q44" s="109"/>
      <c r="R44" s="109"/>
      <c r="S44" s="119">
        <f t="shared" si="4"/>
        <v>0</v>
      </c>
      <c r="T44" s="170"/>
      <c r="U44" s="109"/>
      <c r="V44" s="110"/>
      <c r="W44" s="44">
        <f t="shared" si="3"/>
        <v>0</v>
      </c>
      <c r="X44" s="69" t="s">
        <v>63</v>
      </c>
      <c r="Y44" s="71">
        <v>4141005</v>
      </c>
      <c r="Z44" s="61" t="s">
        <v>68</v>
      </c>
      <c r="AA44" s="56">
        <v>2015</v>
      </c>
      <c r="AB44" s="54" t="s">
        <v>43</v>
      </c>
    </row>
    <row r="45" spans="1:28" s="98" customFormat="1" ht="79.5" customHeight="1" x14ac:dyDescent="0.2">
      <c r="A45" s="58" t="s">
        <v>205</v>
      </c>
      <c r="B45" s="59" t="s">
        <v>298</v>
      </c>
      <c r="C45" s="64" t="s">
        <v>460</v>
      </c>
      <c r="D45" s="60">
        <v>250000</v>
      </c>
      <c r="E45" s="45">
        <f t="shared" si="0"/>
        <v>150000</v>
      </c>
      <c r="F45" s="60">
        <v>50000</v>
      </c>
      <c r="G45" s="169">
        <v>31663</v>
      </c>
      <c r="H45" s="108">
        <v>50000</v>
      </c>
      <c r="I45" s="108">
        <v>50000</v>
      </c>
      <c r="J45" s="119">
        <f t="shared" si="1"/>
        <v>150000</v>
      </c>
      <c r="K45" s="108"/>
      <c r="L45" s="108"/>
      <c r="M45" s="108"/>
      <c r="N45" s="108"/>
      <c r="O45" s="108"/>
      <c r="P45" s="108"/>
      <c r="Q45" s="108"/>
      <c r="R45" s="108"/>
      <c r="S45" s="119">
        <f t="shared" si="4"/>
        <v>0</v>
      </c>
      <c r="T45" s="170"/>
      <c r="U45" s="108"/>
      <c r="V45" s="111"/>
      <c r="W45" s="44">
        <f t="shared" si="3"/>
        <v>0</v>
      </c>
      <c r="X45" s="61" t="s">
        <v>72</v>
      </c>
      <c r="Y45" s="140">
        <v>72100</v>
      </c>
      <c r="Z45" s="61" t="s">
        <v>60</v>
      </c>
      <c r="AA45" s="63">
        <v>2015</v>
      </c>
      <c r="AB45" s="62" t="s">
        <v>43</v>
      </c>
    </row>
    <row r="46" spans="1:28" s="98" customFormat="1" ht="63.75" x14ac:dyDescent="0.2">
      <c r="A46" s="58" t="s">
        <v>205</v>
      </c>
      <c r="B46" s="59" t="s">
        <v>299</v>
      </c>
      <c r="C46" s="144" t="s">
        <v>300</v>
      </c>
      <c r="D46" s="60">
        <v>10000</v>
      </c>
      <c r="E46" s="45">
        <f t="shared" si="0"/>
        <v>2000</v>
      </c>
      <c r="F46" s="60"/>
      <c r="G46" s="169"/>
      <c r="H46" s="108">
        <v>1000</v>
      </c>
      <c r="I46" s="108">
        <v>1000</v>
      </c>
      <c r="J46" s="119">
        <f t="shared" si="1"/>
        <v>2000</v>
      </c>
      <c r="K46" s="108"/>
      <c r="L46" s="108"/>
      <c r="M46" s="108"/>
      <c r="N46" s="108"/>
      <c r="O46" s="108"/>
      <c r="P46" s="108"/>
      <c r="Q46" s="108"/>
      <c r="R46" s="108"/>
      <c r="S46" s="119">
        <f t="shared" si="4"/>
        <v>0</v>
      </c>
      <c r="T46" s="170"/>
      <c r="U46" s="108"/>
      <c r="V46" s="111"/>
      <c r="W46" s="44">
        <f t="shared" si="3"/>
        <v>0</v>
      </c>
      <c r="X46" s="61" t="s">
        <v>70</v>
      </c>
      <c r="Y46" s="57" t="s">
        <v>447</v>
      </c>
      <c r="Z46" s="61" t="s">
        <v>68</v>
      </c>
      <c r="AA46" s="63">
        <v>2015</v>
      </c>
      <c r="AB46" s="62" t="s">
        <v>43</v>
      </c>
    </row>
    <row r="47" spans="1:28" ht="72" customHeight="1" x14ac:dyDescent="0.2">
      <c r="A47" s="65" t="s">
        <v>205</v>
      </c>
      <c r="B47" s="74" t="s">
        <v>301</v>
      </c>
      <c r="C47" s="75" t="s">
        <v>305</v>
      </c>
      <c r="D47" s="76">
        <v>100000</v>
      </c>
      <c r="E47" s="45">
        <f t="shared" si="0"/>
        <v>20000</v>
      </c>
      <c r="F47" s="136"/>
      <c r="G47" s="176"/>
      <c r="H47" s="122">
        <v>10000</v>
      </c>
      <c r="I47" s="122">
        <v>10000</v>
      </c>
      <c r="J47" s="119">
        <f t="shared" si="1"/>
        <v>20000</v>
      </c>
      <c r="K47" s="106"/>
      <c r="L47" s="122"/>
      <c r="M47" s="106"/>
      <c r="N47" s="106"/>
      <c r="O47" s="106"/>
      <c r="P47" s="106"/>
      <c r="Q47" s="106"/>
      <c r="R47" s="106"/>
      <c r="S47" s="119">
        <f t="shared" si="4"/>
        <v>0</v>
      </c>
      <c r="T47" s="170"/>
      <c r="U47" s="106"/>
      <c r="V47" s="107"/>
      <c r="W47" s="44">
        <f t="shared" si="3"/>
        <v>0</v>
      </c>
      <c r="X47" s="41" t="s">
        <v>73</v>
      </c>
      <c r="Y47" s="57" t="s">
        <v>431</v>
      </c>
      <c r="Z47" s="61" t="s">
        <v>68</v>
      </c>
      <c r="AA47" s="63">
        <v>2016</v>
      </c>
      <c r="AB47" s="54" t="s">
        <v>43</v>
      </c>
    </row>
    <row r="48" spans="1:28" ht="60.75" customHeight="1" x14ac:dyDescent="0.2">
      <c r="A48" s="65" t="s">
        <v>205</v>
      </c>
      <c r="B48" s="40" t="s">
        <v>302</v>
      </c>
      <c r="C48" s="39" t="s">
        <v>304</v>
      </c>
      <c r="D48" s="60">
        <v>300000</v>
      </c>
      <c r="E48" s="45">
        <f t="shared" si="0"/>
        <v>54000</v>
      </c>
      <c r="F48" s="43"/>
      <c r="G48" s="169"/>
      <c r="H48" s="106">
        <v>3000</v>
      </c>
      <c r="I48" s="106">
        <v>5000</v>
      </c>
      <c r="J48" s="119">
        <f t="shared" si="1"/>
        <v>8000</v>
      </c>
      <c r="K48" s="106"/>
      <c r="L48" s="106"/>
      <c r="M48" s="106"/>
      <c r="N48" s="106"/>
      <c r="O48" s="106"/>
      <c r="P48" s="106"/>
      <c r="Q48" s="106"/>
      <c r="R48" s="106"/>
      <c r="S48" s="119">
        <f t="shared" si="4"/>
        <v>0</v>
      </c>
      <c r="T48" s="170"/>
      <c r="U48" s="106">
        <v>21000</v>
      </c>
      <c r="V48" s="106">
        <v>25000</v>
      </c>
      <c r="W48" s="44">
        <f t="shared" si="3"/>
        <v>46000</v>
      </c>
      <c r="X48" s="41" t="s">
        <v>74</v>
      </c>
      <c r="Y48" s="55" t="s">
        <v>61</v>
      </c>
      <c r="Z48" s="61" t="s">
        <v>68</v>
      </c>
      <c r="AA48" s="42" t="s">
        <v>197</v>
      </c>
      <c r="AB48" s="54" t="s">
        <v>43</v>
      </c>
    </row>
    <row r="49" spans="1:28" ht="64.5" customHeight="1" x14ac:dyDescent="0.2">
      <c r="A49" s="65" t="s">
        <v>205</v>
      </c>
      <c r="B49" s="40" t="s">
        <v>303</v>
      </c>
      <c r="C49" s="39" t="s">
        <v>310</v>
      </c>
      <c r="D49" s="43">
        <v>700000</v>
      </c>
      <c r="E49" s="45">
        <f t="shared" si="0"/>
        <v>220000</v>
      </c>
      <c r="F49" s="60"/>
      <c r="G49" s="169"/>
      <c r="H49" s="106">
        <v>75000</v>
      </c>
      <c r="I49" s="106">
        <v>80000</v>
      </c>
      <c r="J49" s="119">
        <f t="shared" si="1"/>
        <v>155000</v>
      </c>
      <c r="K49" s="106"/>
      <c r="L49" s="106"/>
      <c r="M49" s="106"/>
      <c r="N49" s="106"/>
      <c r="O49" s="106"/>
      <c r="P49" s="106"/>
      <c r="Q49" s="106">
        <v>65000</v>
      </c>
      <c r="R49" s="106"/>
      <c r="S49" s="119">
        <f t="shared" si="4"/>
        <v>65000</v>
      </c>
      <c r="T49" s="189">
        <v>0</v>
      </c>
      <c r="U49" s="106"/>
      <c r="V49" s="107"/>
      <c r="W49" s="44">
        <f t="shared" si="3"/>
        <v>65000</v>
      </c>
      <c r="X49" s="61" t="s">
        <v>73</v>
      </c>
      <c r="Y49" s="55" t="s">
        <v>450</v>
      </c>
      <c r="Z49" s="61" t="s">
        <v>68</v>
      </c>
      <c r="AA49" s="63" t="s">
        <v>189</v>
      </c>
      <c r="AB49" s="54" t="s">
        <v>43</v>
      </c>
    </row>
    <row r="50" spans="1:28" ht="75" customHeight="1" x14ac:dyDescent="0.2">
      <c r="A50" s="65" t="s">
        <v>205</v>
      </c>
      <c r="B50" s="40" t="s">
        <v>306</v>
      </c>
      <c r="C50" s="39" t="s">
        <v>310</v>
      </c>
      <c r="D50" s="43">
        <v>700000</v>
      </c>
      <c r="E50" s="45">
        <f t="shared" si="0"/>
        <v>140000</v>
      </c>
      <c r="F50" s="60"/>
      <c r="G50" s="169"/>
      <c r="H50" s="106">
        <v>70000</v>
      </c>
      <c r="I50" s="106">
        <v>70000</v>
      </c>
      <c r="J50" s="119">
        <f t="shared" si="1"/>
        <v>140000</v>
      </c>
      <c r="K50" s="106"/>
      <c r="L50" s="106"/>
      <c r="M50" s="106"/>
      <c r="N50" s="106"/>
      <c r="O50" s="106"/>
      <c r="Q50" s="108"/>
      <c r="R50" s="108"/>
      <c r="S50" s="119">
        <f t="shared" si="4"/>
        <v>0</v>
      </c>
      <c r="T50" s="170"/>
      <c r="U50" s="106"/>
      <c r="V50" s="107"/>
      <c r="W50" s="44">
        <f t="shared" si="3"/>
        <v>0</v>
      </c>
      <c r="X50" s="61" t="s">
        <v>73</v>
      </c>
      <c r="Y50" s="55" t="s">
        <v>61</v>
      </c>
      <c r="Z50" s="61" t="s">
        <v>68</v>
      </c>
      <c r="AA50" s="63">
        <v>2016</v>
      </c>
      <c r="AB50" s="54" t="s">
        <v>43</v>
      </c>
    </row>
    <row r="51" spans="1:28" ht="60" x14ac:dyDescent="0.2">
      <c r="A51" s="65" t="s">
        <v>205</v>
      </c>
      <c r="B51" s="40" t="s">
        <v>307</v>
      </c>
      <c r="C51" s="39" t="s">
        <v>310</v>
      </c>
      <c r="D51" s="43">
        <v>700000</v>
      </c>
      <c r="E51" s="45">
        <f t="shared" si="0"/>
        <v>150000</v>
      </c>
      <c r="F51" s="60"/>
      <c r="G51" s="169"/>
      <c r="H51" s="106">
        <v>70000</v>
      </c>
      <c r="I51" s="106">
        <v>80000</v>
      </c>
      <c r="J51" s="119">
        <f t="shared" si="1"/>
        <v>150000</v>
      </c>
      <c r="K51" s="106"/>
      <c r="L51" s="106"/>
      <c r="M51" s="106"/>
      <c r="N51" s="106"/>
      <c r="O51" s="106"/>
      <c r="P51" s="106"/>
      <c r="Q51" s="106"/>
      <c r="R51" s="106"/>
      <c r="S51" s="119">
        <f t="shared" si="4"/>
        <v>0</v>
      </c>
      <c r="T51" s="170"/>
      <c r="U51" s="106"/>
      <c r="V51" s="107"/>
      <c r="W51" s="44">
        <f t="shared" si="3"/>
        <v>0</v>
      </c>
      <c r="X51" s="61" t="s">
        <v>73</v>
      </c>
      <c r="Y51" s="55" t="s">
        <v>61</v>
      </c>
      <c r="Z51" s="61" t="s">
        <v>68</v>
      </c>
      <c r="AA51" s="63">
        <v>2016</v>
      </c>
      <c r="AB51" s="54" t="s">
        <v>43</v>
      </c>
    </row>
    <row r="52" spans="1:28" ht="69.75" customHeight="1" x14ac:dyDescent="0.2">
      <c r="A52" s="65" t="s">
        <v>205</v>
      </c>
      <c r="B52" s="40" t="s">
        <v>308</v>
      </c>
      <c r="C52" s="39" t="s">
        <v>310</v>
      </c>
      <c r="D52" s="43">
        <v>700000</v>
      </c>
      <c r="E52" s="45">
        <f t="shared" si="0"/>
        <v>150000</v>
      </c>
      <c r="F52" s="60"/>
      <c r="G52" s="169"/>
      <c r="H52" s="106">
        <v>70000</v>
      </c>
      <c r="I52" s="106">
        <v>80000</v>
      </c>
      <c r="J52" s="119">
        <f t="shared" si="1"/>
        <v>150000</v>
      </c>
      <c r="K52" s="106"/>
      <c r="L52" s="106"/>
      <c r="M52" s="106"/>
      <c r="N52" s="106"/>
      <c r="O52" s="106"/>
      <c r="P52" s="106"/>
      <c r="Q52" s="106"/>
      <c r="R52" s="106"/>
      <c r="S52" s="119">
        <f t="shared" si="4"/>
        <v>0</v>
      </c>
      <c r="T52" s="170"/>
      <c r="U52" s="106"/>
      <c r="V52" s="107"/>
      <c r="W52" s="44">
        <f t="shared" si="3"/>
        <v>0</v>
      </c>
      <c r="X52" s="61" t="s">
        <v>73</v>
      </c>
      <c r="Y52" s="55" t="s">
        <v>61</v>
      </c>
      <c r="Z52" s="61" t="s">
        <v>68</v>
      </c>
      <c r="AA52" s="63">
        <v>2016</v>
      </c>
      <c r="AB52" s="54" t="s">
        <v>43</v>
      </c>
    </row>
    <row r="53" spans="1:28" ht="63" customHeight="1" x14ac:dyDescent="0.2">
      <c r="A53" s="65" t="s">
        <v>205</v>
      </c>
      <c r="B53" s="40" t="s">
        <v>309</v>
      </c>
      <c r="C53" s="39" t="s">
        <v>310</v>
      </c>
      <c r="D53" s="43">
        <v>700000</v>
      </c>
      <c r="E53" s="45">
        <f t="shared" si="0"/>
        <v>150000</v>
      </c>
      <c r="F53" s="60"/>
      <c r="G53" s="169"/>
      <c r="H53" s="106">
        <v>70000</v>
      </c>
      <c r="I53" s="106">
        <v>80000</v>
      </c>
      <c r="J53" s="119">
        <f t="shared" si="1"/>
        <v>150000</v>
      </c>
      <c r="K53" s="106"/>
      <c r="L53" s="106"/>
      <c r="M53" s="106"/>
      <c r="N53" s="106"/>
      <c r="O53" s="106"/>
      <c r="P53" s="106"/>
      <c r="Q53" s="106"/>
      <c r="R53" s="106"/>
      <c r="S53" s="119">
        <f t="shared" si="4"/>
        <v>0</v>
      </c>
      <c r="T53" s="170"/>
      <c r="U53" s="106"/>
      <c r="V53" s="107"/>
      <c r="W53" s="44">
        <f t="shared" si="3"/>
        <v>0</v>
      </c>
      <c r="X53" s="61" t="s">
        <v>73</v>
      </c>
      <c r="Y53" s="55" t="s">
        <v>61</v>
      </c>
      <c r="Z53" s="61" t="s">
        <v>68</v>
      </c>
      <c r="AA53" s="63">
        <v>2016</v>
      </c>
      <c r="AB53" s="54" t="s">
        <v>43</v>
      </c>
    </row>
    <row r="54" spans="1:28" ht="63" customHeight="1" x14ac:dyDescent="0.2">
      <c r="A54" s="65" t="s">
        <v>210</v>
      </c>
      <c r="B54" s="40" t="s">
        <v>484</v>
      </c>
      <c r="C54" s="39" t="s">
        <v>311</v>
      </c>
      <c r="D54" s="43">
        <v>16000000</v>
      </c>
      <c r="E54" s="45">
        <f t="shared" si="0"/>
        <v>16000000</v>
      </c>
      <c r="F54" s="77"/>
      <c r="G54" s="177"/>
      <c r="H54" s="123"/>
      <c r="I54" s="123"/>
      <c r="J54" s="119">
        <f t="shared" si="1"/>
        <v>0</v>
      </c>
      <c r="K54" s="123"/>
      <c r="L54" s="123"/>
      <c r="M54" s="106"/>
      <c r="N54" s="106"/>
      <c r="O54" s="106"/>
      <c r="P54" s="106"/>
      <c r="Q54" s="106"/>
      <c r="R54" s="106"/>
      <c r="S54" s="119">
        <f t="shared" si="4"/>
        <v>0</v>
      </c>
      <c r="T54" s="170"/>
      <c r="U54" s="106">
        <v>8000000</v>
      </c>
      <c r="V54" s="106">
        <v>8000000</v>
      </c>
      <c r="W54" s="44">
        <f t="shared" si="3"/>
        <v>16000000</v>
      </c>
      <c r="X54" s="41" t="s">
        <v>312</v>
      </c>
      <c r="Y54" s="55" t="s">
        <v>452</v>
      </c>
      <c r="Z54" s="61" t="s">
        <v>68</v>
      </c>
      <c r="AA54" s="42" t="s">
        <v>197</v>
      </c>
      <c r="AB54" s="54" t="s">
        <v>43</v>
      </c>
    </row>
    <row r="55" spans="1:28" ht="89.25" x14ac:dyDescent="0.2">
      <c r="A55" s="65" t="s">
        <v>210</v>
      </c>
      <c r="B55" s="40" t="s">
        <v>313</v>
      </c>
      <c r="C55" s="39" t="s">
        <v>314</v>
      </c>
      <c r="D55" s="43">
        <v>300000</v>
      </c>
      <c r="E55" s="45">
        <f t="shared" si="0"/>
        <v>60000</v>
      </c>
      <c r="F55" s="77"/>
      <c r="G55" s="177"/>
      <c r="H55" s="123">
        <v>30000</v>
      </c>
      <c r="I55" s="123">
        <v>30000</v>
      </c>
      <c r="J55" s="119">
        <f t="shared" si="1"/>
        <v>60000</v>
      </c>
      <c r="K55" s="123"/>
      <c r="L55" s="123"/>
      <c r="M55" s="106"/>
      <c r="N55" s="106"/>
      <c r="O55" s="106"/>
      <c r="P55" s="106"/>
      <c r="Q55" s="106"/>
      <c r="R55" s="106"/>
      <c r="S55" s="119">
        <f t="shared" si="4"/>
        <v>0</v>
      </c>
      <c r="T55" s="170"/>
      <c r="U55" s="106"/>
      <c r="V55" s="107"/>
      <c r="W55" s="44">
        <f t="shared" si="3"/>
        <v>0</v>
      </c>
      <c r="X55" s="141" t="s">
        <v>68</v>
      </c>
      <c r="Y55" s="57" t="s">
        <v>61</v>
      </c>
      <c r="Z55" s="41" t="s">
        <v>68</v>
      </c>
      <c r="AA55" s="63">
        <v>2016</v>
      </c>
      <c r="AB55" s="54" t="s">
        <v>43</v>
      </c>
    </row>
    <row r="56" spans="1:28" ht="103.5" customHeight="1" x14ac:dyDescent="0.2">
      <c r="A56" s="65" t="s">
        <v>210</v>
      </c>
      <c r="B56" s="40" t="s">
        <v>434</v>
      </c>
      <c r="C56" s="39" t="s">
        <v>315</v>
      </c>
      <c r="D56" s="77">
        <v>3000000</v>
      </c>
      <c r="E56" s="45">
        <f t="shared" si="0"/>
        <v>1600000</v>
      </c>
      <c r="F56" s="77"/>
      <c r="G56" s="177"/>
      <c r="H56" s="123">
        <v>50000</v>
      </c>
      <c r="I56" s="123">
        <v>50000</v>
      </c>
      <c r="J56" s="119">
        <f t="shared" si="1"/>
        <v>100000</v>
      </c>
      <c r="K56" s="106"/>
      <c r="L56" s="106"/>
      <c r="M56" s="106"/>
      <c r="N56" s="106"/>
      <c r="O56" s="106"/>
      <c r="P56" s="106"/>
      <c r="Q56" s="106"/>
      <c r="R56" s="106"/>
      <c r="S56" s="119">
        <f t="shared" si="4"/>
        <v>0</v>
      </c>
      <c r="T56" s="170"/>
      <c r="U56" s="106">
        <v>500000</v>
      </c>
      <c r="V56" s="106">
        <v>1000000</v>
      </c>
      <c r="W56" s="44">
        <f t="shared" si="3"/>
        <v>1500000</v>
      </c>
      <c r="X56" s="61" t="s">
        <v>75</v>
      </c>
      <c r="Y56" s="55" t="s">
        <v>61</v>
      </c>
      <c r="Z56" s="61" t="s">
        <v>190</v>
      </c>
      <c r="AA56" s="63" t="s">
        <v>197</v>
      </c>
      <c r="AB56" s="54" t="s">
        <v>43</v>
      </c>
    </row>
    <row r="57" spans="1:28" ht="87.75" customHeight="1" x14ac:dyDescent="0.2">
      <c r="A57" s="65" t="s">
        <v>210</v>
      </c>
      <c r="B57" s="40" t="s">
        <v>435</v>
      </c>
      <c r="C57" s="39" t="s">
        <v>316</v>
      </c>
      <c r="D57" s="43">
        <v>250000</v>
      </c>
      <c r="E57" s="45">
        <f t="shared" si="0"/>
        <v>130000</v>
      </c>
      <c r="F57" s="43"/>
      <c r="G57" s="169"/>
      <c r="H57" s="106">
        <v>10000</v>
      </c>
      <c r="I57" s="106">
        <v>20000</v>
      </c>
      <c r="J57" s="119">
        <f t="shared" si="1"/>
        <v>30000</v>
      </c>
      <c r="K57" s="122"/>
      <c r="L57" s="122"/>
      <c r="M57" s="106"/>
      <c r="N57" s="106"/>
      <c r="O57" s="106"/>
      <c r="P57" s="106"/>
      <c r="Q57" s="106"/>
      <c r="R57" s="106"/>
      <c r="S57" s="119">
        <f t="shared" si="4"/>
        <v>0</v>
      </c>
      <c r="T57" s="170"/>
      <c r="U57" s="106">
        <v>50000</v>
      </c>
      <c r="V57" s="106">
        <v>50000</v>
      </c>
      <c r="W57" s="44">
        <f t="shared" si="3"/>
        <v>100000</v>
      </c>
      <c r="X57" s="61" t="s">
        <v>76</v>
      </c>
      <c r="Y57" s="55" t="s">
        <v>61</v>
      </c>
      <c r="Z57" s="61" t="s">
        <v>190</v>
      </c>
      <c r="AA57" s="63" t="s">
        <v>197</v>
      </c>
      <c r="AB57" s="54" t="s">
        <v>43</v>
      </c>
    </row>
    <row r="58" spans="1:28" ht="102" x14ac:dyDescent="0.2">
      <c r="A58" s="65" t="s">
        <v>210</v>
      </c>
      <c r="B58" s="78" t="s">
        <v>168</v>
      </c>
      <c r="C58" s="75" t="s">
        <v>77</v>
      </c>
      <c r="D58" s="76">
        <v>35000</v>
      </c>
      <c r="E58" s="45">
        <f t="shared" si="0"/>
        <v>35000</v>
      </c>
      <c r="F58" s="76"/>
      <c r="G58" s="176"/>
      <c r="H58" s="122">
        <v>15000</v>
      </c>
      <c r="I58" s="122"/>
      <c r="J58" s="119">
        <f t="shared" si="1"/>
        <v>15000</v>
      </c>
      <c r="K58" s="106"/>
      <c r="L58" s="106"/>
      <c r="M58" s="106"/>
      <c r="N58" s="106"/>
      <c r="O58" s="106"/>
      <c r="P58" s="106"/>
      <c r="Q58" s="106"/>
      <c r="R58" s="106"/>
      <c r="S58" s="119">
        <f t="shared" si="4"/>
        <v>0</v>
      </c>
      <c r="T58" s="170"/>
      <c r="U58" s="106">
        <v>20000</v>
      </c>
      <c r="V58" s="106">
        <v>0</v>
      </c>
      <c r="W58" s="44">
        <f t="shared" si="3"/>
        <v>20000</v>
      </c>
      <c r="X58" s="79" t="s">
        <v>76</v>
      </c>
      <c r="Y58" s="55" t="s">
        <v>61</v>
      </c>
      <c r="Z58" s="61" t="s">
        <v>190</v>
      </c>
      <c r="AA58" s="42" t="s">
        <v>197</v>
      </c>
      <c r="AB58" s="54" t="s">
        <v>43</v>
      </c>
    </row>
    <row r="59" spans="1:28" ht="76.5" x14ac:dyDescent="0.2">
      <c r="A59" s="65" t="s">
        <v>210</v>
      </c>
      <c r="B59" s="40" t="s">
        <v>169</v>
      </c>
      <c r="C59" s="39" t="s">
        <v>317</v>
      </c>
      <c r="D59" s="43">
        <v>35000</v>
      </c>
      <c r="E59" s="45">
        <f t="shared" si="0"/>
        <v>35000</v>
      </c>
      <c r="F59" s="43"/>
      <c r="G59" s="169"/>
      <c r="H59" s="106">
        <v>15000</v>
      </c>
      <c r="I59" s="106"/>
      <c r="J59" s="119">
        <f t="shared" si="1"/>
        <v>15000</v>
      </c>
      <c r="K59" s="106"/>
      <c r="L59" s="106"/>
      <c r="M59" s="106"/>
      <c r="N59" s="106"/>
      <c r="O59" s="106"/>
      <c r="P59" s="106"/>
      <c r="Q59" s="106"/>
      <c r="R59" s="106"/>
      <c r="S59" s="119">
        <f t="shared" si="4"/>
        <v>0</v>
      </c>
      <c r="T59" s="170"/>
      <c r="U59" s="106">
        <v>20000</v>
      </c>
      <c r="V59" s="106">
        <v>0</v>
      </c>
      <c r="W59" s="44">
        <f t="shared" si="3"/>
        <v>20000</v>
      </c>
      <c r="X59" s="41" t="s">
        <v>76</v>
      </c>
      <c r="Y59" s="55" t="s">
        <v>61</v>
      </c>
      <c r="Z59" s="61" t="s">
        <v>190</v>
      </c>
      <c r="AA59" s="42" t="s">
        <v>197</v>
      </c>
      <c r="AB59" s="54" t="s">
        <v>43</v>
      </c>
    </row>
    <row r="60" spans="1:28" ht="75.75" customHeight="1" x14ac:dyDescent="0.2">
      <c r="A60" s="65" t="s">
        <v>210</v>
      </c>
      <c r="B60" s="40" t="s">
        <v>170</v>
      </c>
      <c r="C60" s="39" t="s">
        <v>78</v>
      </c>
      <c r="D60" s="43">
        <v>20000</v>
      </c>
      <c r="E60" s="45">
        <f t="shared" si="0"/>
        <v>20000</v>
      </c>
      <c r="F60" s="43"/>
      <c r="G60" s="169"/>
      <c r="H60" s="43">
        <v>10000</v>
      </c>
      <c r="I60" s="106"/>
      <c r="J60" s="119">
        <f t="shared" si="1"/>
        <v>10000</v>
      </c>
      <c r="K60" s="106"/>
      <c r="L60" s="106"/>
      <c r="M60" s="106"/>
      <c r="N60" s="106"/>
      <c r="O60" s="106"/>
      <c r="P60" s="106"/>
      <c r="Q60" s="123"/>
      <c r="R60" s="106"/>
      <c r="S60" s="119">
        <f t="shared" si="4"/>
        <v>0</v>
      </c>
      <c r="T60" s="170"/>
      <c r="U60" s="106">
        <v>10000</v>
      </c>
      <c r="V60" s="107"/>
      <c r="W60" s="44">
        <f t="shared" si="3"/>
        <v>10000</v>
      </c>
      <c r="X60" s="80" t="s">
        <v>76</v>
      </c>
      <c r="Y60" s="55" t="s">
        <v>61</v>
      </c>
      <c r="Z60" s="61" t="s">
        <v>190</v>
      </c>
      <c r="AA60" s="42" t="s">
        <v>197</v>
      </c>
      <c r="AB60" s="54" t="s">
        <v>43</v>
      </c>
    </row>
    <row r="61" spans="1:28" s="213" customFormat="1" ht="61.5" customHeight="1" thickBot="1" x14ac:dyDescent="0.25">
      <c r="A61" s="155" t="s">
        <v>210</v>
      </c>
      <c r="B61" s="156" t="s">
        <v>327</v>
      </c>
      <c r="C61" s="157" t="s">
        <v>79</v>
      </c>
      <c r="D61" s="158">
        <v>30000</v>
      </c>
      <c r="E61" s="211">
        <f t="shared" si="0"/>
        <v>20000</v>
      </c>
      <c r="F61" s="212"/>
      <c r="G61" s="212"/>
      <c r="H61" s="159">
        <v>5000</v>
      </c>
      <c r="I61" s="159">
        <v>5000</v>
      </c>
      <c r="J61" s="159">
        <f t="shared" si="1"/>
        <v>10000</v>
      </c>
      <c r="K61" s="159"/>
      <c r="L61" s="159"/>
      <c r="M61" s="159"/>
      <c r="N61" s="159"/>
      <c r="O61" s="159"/>
      <c r="P61" s="159"/>
      <c r="Q61" s="159"/>
      <c r="R61" s="159"/>
      <c r="S61" s="159">
        <f t="shared" si="4"/>
        <v>0</v>
      </c>
      <c r="T61" s="159"/>
      <c r="U61" s="159">
        <v>5000</v>
      </c>
      <c r="V61" s="159">
        <v>5000</v>
      </c>
      <c r="W61" s="158">
        <f t="shared" si="3"/>
        <v>10000</v>
      </c>
      <c r="X61" s="161" t="s">
        <v>80</v>
      </c>
      <c r="Y61" s="162" t="s">
        <v>61</v>
      </c>
      <c r="Z61" s="161" t="s">
        <v>190</v>
      </c>
      <c r="AA61" s="163" t="s">
        <v>197</v>
      </c>
      <c r="AB61" s="164" t="s">
        <v>43</v>
      </c>
    </row>
    <row r="62" spans="1:28" ht="72.75" customHeight="1" thickTop="1" x14ac:dyDescent="0.2">
      <c r="A62" s="146" t="s">
        <v>224</v>
      </c>
      <c r="B62" s="78" t="s">
        <v>240</v>
      </c>
      <c r="C62" s="81" t="s">
        <v>318</v>
      </c>
      <c r="D62" s="76">
        <v>500000</v>
      </c>
      <c r="E62" s="205">
        <f t="shared" si="0"/>
        <v>405000</v>
      </c>
      <c r="F62" s="76"/>
      <c r="G62" s="176"/>
      <c r="H62" s="122">
        <v>50000</v>
      </c>
      <c r="I62" s="122">
        <v>50000</v>
      </c>
      <c r="J62" s="149">
        <f t="shared" si="1"/>
        <v>100000</v>
      </c>
      <c r="K62" s="122"/>
      <c r="L62" s="122"/>
      <c r="M62" s="122"/>
      <c r="N62" s="122"/>
      <c r="O62" s="122"/>
      <c r="P62" s="122"/>
      <c r="Q62" s="122">
        <v>5000</v>
      </c>
      <c r="R62" s="150"/>
      <c r="S62" s="149">
        <f t="shared" si="4"/>
        <v>5000</v>
      </c>
      <c r="T62" s="184">
        <v>0</v>
      </c>
      <c r="U62" s="122">
        <v>150000</v>
      </c>
      <c r="V62" s="122">
        <v>150000</v>
      </c>
      <c r="W62" s="206">
        <f t="shared" si="3"/>
        <v>305000</v>
      </c>
      <c r="X62" s="207" t="s">
        <v>202</v>
      </c>
      <c r="Y62" s="208" t="s">
        <v>448</v>
      </c>
      <c r="Z62" s="209" t="s">
        <v>82</v>
      </c>
      <c r="AA62" s="210" t="s">
        <v>189</v>
      </c>
      <c r="AB62" s="154" t="s">
        <v>44</v>
      </c>
    </row>
    <row r="63" spans="1:28" s="244" customFormat="1" ht="51" x14ac:dyDescent="0.2">
      <c r="A63" s="233" t="s">
        <v>224</v>
      </c>
      <c r="B63" s="234" t="s">
        <v>436</v>
      </c>
      <c r="C63" s="235" t="s">
        <v>319</v>
      </c>
      <c r="D63" s="236">
        <v>1600000</v>
      </c>
      <c r="E63" s="237">
        <f t="shared" si="0"/>
        <v>479974</v>
      </c>
      <c r="F63" s="236"/>
      <c r="G63" s="236"/>
      <c r="H63" s="236"/>
      <c r="I63" s="236"/>
      <c r="J63" s="238">
        <f t="shared" si="1"/>
        <v>0</v>
      </c>
      <c r="K63" s="238"/>
      <c r="L63" s="238"/>
      <c r="M63" s="238"/>
      <c r="N63" s="238"/>
      <c r="O63" s="238"/>
      <c r="P63" s="238"/>
      <c r="Q63" s="238">
        <v>479974</v>
      </c>
      <c r="R63" s="238"/>
      <c r="S63" s="238">
        <f t="shared" si="4"/>
        <v>479974</v>
      </c>
      <c r="T63" s="238">
        <v>479974</v>
      </c>
      <c r="U63" s="238"/>
      <c r="V63" s="239"/>
      <c r="W63" s="236">
        <f t="shared" si="3"/>
        <v>479974</v>
      </c>
      <c r="X63" s="240" t="s">
        <v>83</v>
      </c>
      <c r="Y63" s="241" t="s">
        <v>449</v>
      </c>
      <c r="Z63" s="240" t="s">
        <v>84</v>
      </c>
      <c r="AA63" s="242" t="s">
        <v>200</v>
      </c>
      <c r="AB63" s="243" t="s">
        <v>44</v>
      </c>
    </row>
    <row r="64" spans="1:28" ht="51" x14ac:dyDescent="0.2">
      <c r="A64" s="38" t="s">
        <v>224</v>
      </c>
      <c r="B64" s="40" t="s">
        <v>326</v>
      </c>
      <c r="C64" s="39" t="s">
        <v>320</v>
      </c>
      <c r="D64" s="43">
        <v>400000</v>
      </c>
      <c r="E64" s="45">
        <f t="shared" si="0"/>
        <v>400000</v>
      </c>
      <c r="F64" s="60"/>
      <c r="G64" s="169"/>
      <c r="H64" s="108">
        <v>40000</v>
      </c>
      <c r="I64" s="108">
        <v>40000</v>
      </c>
      <c r="J64" s="119">
        <f t="shared" si="1"/>
        <v>80000</v>
      </c>
      <c r="K64" s="106"/>
      <c r="L64" s="106"/>
      <c r="M64" s="106"/>
      <c r="N64" s="106"/>
      <c r="O64" s="106"/>
      <c r="P64" s="106"/>
      <c r="Q64" s="106"/>
      <c r="R64" s="106"/>
      <c r="S64" s="119">
        <f t="shared" si="4"/>
        <v>0</v>
      </c>
      <c r="T64" s="170"/>
      <c r="U64" s="108">
        <v>160000</v>
      </c>
      <c r="V64" s="108">
        <v>160000</v>
      </c>
      <c r="W64" s="44">
        <f t="shared" si="3"/>
        <v>320000</v>
      </c>
      <c r="X64" s="41" t="s">
        <v>85</v>
      </c>
      <c r="Y64" s="73">
        <v>415200</v>
      </c>
      <c r="Z64" s="41" t="s">
        <v>84</v>
      </c>
      <c r="AA64" s="63" t="s">
        <v>197</v>
      </c>
      <c r="AB64" s="54" t="s">
        <v>44</v>
      </c>
    </row>
    <row r="65" spans="1:28" ht="66.75" customHeight="1" x14ac:dyDescent="0.2">
      <c r="A65" s="38" t="s">
        <v>224</v>
      </c>
      <c r="B65" s="40" t="s">
        <v>323</v>
      </c>
      <c r="C65" s="39" t="s">
        <v>321</v>
      </c>
      <c r="D65" s="43">
        <v>2000000</v>
      </c>
      <c r="E65" s="45">
        <f t="shared" si="0"/>
        <v>1150000</v>
      </c>
      <c r="F65" s="94"/>
      <c r="G65" s="178"/>
      <c r="H65" s="108">
        <v>150000</v>
      </c>
      <c r="I65" s="108">
        <v>150000</v>
      </c>
      <c r="J65" s="119">
        <f t="shared" si="1"/>
        <v>300000</v>
      </c>
      <c r="K65" s="106"/>
      <c r="L65" s="106"/>
      <c r="M65" s="106"/>
      <c r="N65" s="106"/>
      <c r="O65" s="106"/>
      <c r="P65" s="106"/>
      <c r="Q65" s="106"/>
      <c r="R65" s="106"/>
      <c r="S65" s="119">
        <f t="shared" si="4"/>
        <v>0</v>
      </c>
      <c r="T65" s="170"/>
      <c r="U65" s="108">
        <v>250000</v>
      </c>
      <c r="V65" s="108">
        <v>600000</v>
      </c>
      <c r="W65" s="44">
        <f t="shared" si="3"/>
        <v>850000</v>
      </c>
      <c r="X65" s="41" t="s">
        <v>86</v>
      </c>
      <c r="Y65" s="73">
        <v>415200</v>
      </c>
      <c r="Z65" s="41" t="s">
        <v>84</v>
      </c>
      <c r="AA65" s="63" t="s">
        <v>197</v>
      </c>
      <c r="AB65" s="54" t="s">
        <v>44</v>
      </c>
    </row>
    <row r="66" spans="1:28" ht="49.5" customHeight="1" x14ac:dyDescent="0.2">
      <c r="A66" s="38" t="s">
        <v>224</v>
      </c>
      <c r="B66" s="40" t="s">
        <v>325</v>
      </c>
      <c r="C66" s="39" t="s">
        <v>322</v>
      </c>
      <c r="D66" s="43">
        <v>2000000</v>
      </c>
      <c r="E66" s="45">
        <f t="shared" si="0"/>
        <v>2000000</v>
      </c>
      <c r="F66" s="89"/>
      <c r="G66" s="178"/>
      <c r="H66" s="106">
        <v>150000</v>
      </c>
      <c r="I66" s="106">
        <v>350000</v>
      </c>
      <c r="J66" s="119">
        <f t="shared" si="1"/>
        <v>500000</v>
      </c>
      <c r="K66" s="106"/>
      <c r="L66" s="108"/>
      <c r="M66" s="106"/>
      <c r="N66" s="106"/>
      <c r="O66" s="106"/>
      <c r="P66" s="106"/>
      <c r="Q66" s="106"/>
      <c r="R66" s="108"/>
      <c r="S66" s="119">
        <f t="shared" si="4"/>
        <v>0</v>
      </c>
      <c r="T66" s="170"/>
      <c r="U66" s="108">
        <v>750000</v>
      </c>
      <c r="V66" s="108">
        <v>750000</v>
      </c>
      <c r="W66" s="44">
        <f t="shared" si="3"/>
        <v>1500000</v>
      </c>
      <c r="X66" s="41" t="s">
        <v>87</v>
      </c>
      <c r="Y66" s="73">
        <v>415200</v>
      </c>
      <c r="Z66" s="41" t="s">
        <v>84</v>
      </c>
      <c r="AA66" s="63" t="s">
        <v>197</v>
      </c>
      <c r="AB66" s="54" t="s">
        <v>44</v>
      </c>
    </row>
    <row r="67" spans="1:28" ht="69" customHeight="1" x14ac:dyDescent="0.2">
      <c r="A67" s="38" t="s">
        <v>224</v>
      </c>
      <c r="B67" s="40" t="s">
        <v>324</v>
      </c>
      <c r="C67" s="39" t="s">
        <v>328</v>
      </c>
      <c r="D67" s="43">
        <v>350000</v>
      </c>
      <c r="E67" s="45">
        <f t="shared" si="0"/>
        <v>350000</v>
      </c>
      <c r="F67" s="94"/>
      <c r="G67" s="178"/>
      <c r="H67" s="108">
        <v>20000</v>
      </c>
      <c r="I67" s="108">
        <v>20000</v>
      </c>
      <c r="J67" s="119">
        <f t="shared" si="1"/>
        <v>40000</v>
      </c>
      <c r="K67" s="106"/>
      <c r="L67" s="106"/>
      <c r="M67" s="106"/>
      <c r="N67" s="106"/>
      <c r="O67" s="106"/>
      <c r="P67" s="106"/>
      <c r="Q67" s="106"/>
      <c r="R67" s="108"/>
      <c r="S67" s="119">
        <f t="shared" si="4"/>
        <v>0</v>
      </c>
      <c r="T67" s="170"/>
      <c r="U67" s="108">
        <v>100000</v>
      </c>
      <c r="V67" s="108">
        <v>210000</v>
      </c>
      <c r="W67" s="44">
        <f t="shared" si="3"/>
        <v>310000</v>
      </c>
      <c r="X67" s="41" t="s">
        <v>86</v>
      </c>
      <c r="Y67" s="73">
        <v>415200</v>
      </c>
      <c r="Z67" s="41" t="s">
        <v>84</v>
      </c>
      <c r="AA67" s="63" t="s">
        <v>197</v>
      </c>
      <c r="AB67" s="54" t="s">
        <v>44</v>
      </c>
    </row>
    <row r="68" spans="1:28" ht="60" customHeight="1" x14ac:dyDescent="0.2">
      <c r="A68" s="38" t="s">
        <v>224</v>
      </c>
      <c r="B68" s="40" t="s">
        <v>437</v>
      </c>
      <c r="C68" s="39" t="s">
        <v>329</v>
      </c>
      <c r="D68" s="43">
        <v>650000</v>
      </c>
      <c r="E68" s="45">
        <f t="shared" si="0"/>
        <v>440000</v>
      </c>
      <c r="F68" s="43"/>
      <c r="G68" s="169"/>
      <c r="H68" s="43">
        <v>20000</v>
      </c>
      <c r="I68" s="107"/>
      <c r="J68" s="119">
        <f t="shared" si="1"/>
        <v>20000</v>
      </c>
      <c r="K68" s="106"/>
      <c r="L68" s="106"/>
      <c r="M68" s="106"/>
      <c r="N68" s="106"/>
      <c r="O68" s="106"/>
      <c r="P68" s="106"/>
      <c r="Q68" s="106"/>
      <c r="R68" s="106"/>
      <c r="S68" s="119">
        <f t="shared" si="4"/>
        <v>0</v>
      </c>
      <c r="T68" s="170"/>
      <c r="U68" s="106">
        <v>210000</v>
      </c>
      <c r="V68" s="106">
        <v>210000</v>
      </c>
      <c r="W68" s="44">
        <f t="shared" si="3"/>
        <v>420000</v>
      </c>
      <c r="X68" s="41" t="s">
        <v>88</v>
      </c>
      <c r="Y68" s="73">
        <v>415200</v>
      </c>
      <c r="Z68" s="41" t="s">
        <v>84</v>
      </c>
      <c r="AA68" s="42" t="s">
        <v>197</v>
      </c>
      <c r="AB68" s="54" t="s">
        <v>44</v>
      </c>
    </row>
    <row r="69" spans="1:28" ht="72" x14ac:dyDescent="0.2">
      <c r="A69" s="38" t="s">
        <v>224</v>
      </c>
      <c r="B69" s="40" t="s">
        <v>485</v>
      </c>
      <c r="C69" s="39" t="s">
        <v>330</v>
      </c>
      <c r="D69" s="43">
        <v>2000000</v>
      </c>
      <c r="E69" s="45">
        <f t="shared" si="0"/>
        <v>1800000</v>
      </c>
      <c r="F69" s="60">
        <v>4200</v>
      </c>
      <c r="G69" s="169">
        <v>0</v>
      </c>
      <c r="H69" s="106">
        <v>73990</v>
      </c>
      <c r="I69" s="107"/>
      <c r="J69" s="119">
        <f t="shared" si="1"/>
        <v>78190</v>
      </c>
      <c r="K69" s="106"/>
      <c r="L69" s="106"/>
      <c r="M69" s="106"/>
      <c r="N69" s="106"/>
      <c r="O69" s="106"/>
      <c r="P69" s="106"/>
      <c r="Q69" s="106">
        <v>1281810</v>
      </c>
      <c r="R69" s="106"/>
      <c r="S69" s="119">
        <f t="shared" si="4"/>
        <v>1281810</v>
      </c>
      <c r="T69" s="170">
        <v>1179000</v>
      </c>
      <c r="U69" s="106">
        <v>220000</v>
      </c>
      <c r="V69" s="106">
        <v>220000</v>
      </c>
      <c r="W69" s="44">
        <f t="shared" si="3"/>
        <v>1721810</v>
      </c>
      <c r="X69" s="41" t="s">
        <v>89</v>
      </c>
      <c r="Y69" s="73" t="s">
        <v>451</v>
      </c>
      <c r="Z69" s="41" t="s">
        <v>84</v>
      </c>
      <c r="AA69" s="63" t="s">
        <v>200</v>
      </c>
      <c r="AB69" s="54" t="s">
        <v>44</v>
      </c>
    </row>
    <row r="70" spans="1:28" ht="73.5" customHeight="1" x14ac:dyDescent="0.2">
      <c r="A70" s="38" t="s">
        <v>224</v>
      </c>
      <c r="B70" s="40" t="s">
        <v>486</v>
      </c>
      <c r="C70" s="39" t="s">
        <v>331</v>
      </c>
      <c r="D70" s="43">
        <v>2500000</v>
      </c>
      <c r="E70" s="45">
        <f t="shared" si="0"/>
        <v>1024000</v>
      </c>
      <c r="F70" s="60"/>
      <c r="G70" s="169"/>
      <c r="H70" s="60">
        <v>40000</v>
      </c>
      <c r="I70" s="106">
        <v>84000</v>
      </c>
      <c r="J70" s="119">
        <f t="shared" si="1"/>
        <v>124000</v>
      </c>
      <c r="K70" s="106"/>
      <c r="L70" s="106"/>
      <c r="M70" s="106"/>
      <c r="N70" s="106"/>
      <c r="O70" s="106"/>
      <c r="P70" s="106"/>
      <c r="Q70" s="106"/>
      <c r="R70" s="108"/>
      <c r="S70" s="119">
        <f t="shared" si="4"/>
        <v>0</v>
      </c>
      <c r="T70" s="170"/>
      <c r="U70" s="106">
        <v>450000</v>
      </c>
      <c r="V70" s="106">
        <v>450000</v>
      </c>
      <c r="W70" s="44">
        <f t="shared" si="3"/>
        <v>900000</v>
      </c>
      <c r="X70" s="41" t="s">
        <v>90</v>
      </c>
      <c r="Y70" s="82">
        <v>511200</v>
      </c>
      <c r="Z70" s="41" t="s">
        <v>84</v>
      </c>
      <c r="AA70" s="63" t="s">
        <v>206</v>
      </c>
      <c r="AB70" s="54" t="s">
        <v>44</v>
      </c>
    </row>
    <row r="71" spans="1:28" s="244" customFormat="1" ht="63.75" x14ac:dyDescent="0.2">
      <c r="A71" s="233" t="s">
        <v>224</v>
      </c>
      <c r="B71" s="245" t="s">
        <v>516</v>
      </c>
      <c r="C71" s="235" t="s">
        <v>517</v>
      </c>
      <c r="D71" s="236">
        <v>230000</v>
      </c>
      <c r="E71" s="237">
        <f t="shared" si="0"/>
        <v>230000</v>
      </c>
      <c r="F71" s="236"/>
      <c r="G71" s="236"/>
      <c r="H71" s="238"/>
      <c r="I71" s="239"/>
      <c r="J71" s="238">
        <f t="shared" si="1"/>
        <v>0</v>
      </c>
      <c r="K71" s="238"/>
      <c r="L71" s="238"/>
      <c r="M71" s="238"/>
      <c r="N71" s="238"/>
      <c r="O71" s="238"/>
      <c r="P71" s="238"/>
      <c r="Q71" s="238">
        <v>230000</v>
      </c>
      <c r="R71" s="238"/>
      <c r="S71" s="238">
        <f t="shared" si="4"/>
        <v>230000</v>
      </c>
      <c r="T71" s="238">
        <v>230000</v>
      </c>
      <c r="U71" s="238"/>
      <c r="V71" s="239"/>
      <c r="W71" s="236">
        <f t="shared" si="3"/>
        <v>230000</v>
      </c>
      <c r="X71" s="246" t="s">
        <v>518</v>
      </c>
      <c r="Y71" s="241" t="s">
        <v>61</v>
      </c>
      <c r="Z71" s="240" t="s">
        <v>84</v>
      </c>
      <c r="AA71" s="247" t="s">
        <v>200</v>
      </c>
      <c r="AB71" s="243" t="s">
        <v>44</v>
      </c>
    </row>
    <row r="72" spans="1:28" ht="49.5" x14ac:dyDescent="0.2">
      <c r="A72" s="38" t="s">
        <v>224</v>
      </c>
      <c r="B72" s="40" t="s">
        <v>241</v>
      </c>
      <c r="C72" s="39" t="s">
        <v>198</v>
      </c>
      <c r="D72" s="43">
        <v>4000000</v>
      </c>
      <c r="E72" s="45">
        <f t="shared" ref="E72:E135" si="5">SUM(J72+W72)</f>
        <v>1770000</v>
      </c>
      <c r="F72" s="43"/>
      <c r="G72" s="169"/>
      <c r="H72" s="106">
        <v>20000</v>
      </c>
      <c r="I72" s="106">
        <v>500000</v>
      </c>
      <c r="J72" s="119">
        <f t="shared" ref="J72:J135" si="6">SUM(F72+H72+I72)</f>
        <v>520000</v>
      </c>
      <c r="K72" s="106"/>
      <c r="L72" s="106"/>
      <c r="M72" s="106"/>
      <c r="N72" s="106"/>
      <c r="O72" s="106"/>
      <c r="P72" s="106"/>
      <c r="Q72" s="106"/>
      <c r="R72" s="106"/>
      <c r="S72" s="119">
        <f t="shared" si="4"/>
        <v>0</v>
      </c>
      <c r="T72" s="170"/>
      <c r="U72" s="106">
        <v>500000</v>
      </c>
      <c r="V72" s="106">
        <v>750000</v>
      </c>
      <c r="W72" s="44">
        <f t="shared" ref="W72:W135" si="7">SUM(S72+U72+V72)</f>
        <v>1250000</v>
      </c>
      <c r="X72" s="41" t="s">
        <v>91</v>
      </c>
      <c r="Y72" s="82">
        <v>511100</v>
      </c>
      <c r="Z72" s="41" t="s">
        <v>84</v>
      </c>
      <c r="AA72" s="63" t="s">
        <v>197</v>
      </c>
      <c r="AB72" s="54" t="s">
        <v>44</v>
      </c>
    </row>
    <row r="73" spans="1:28" s="244" customFormat="1" ht="52.5" customHeight="1" x14ac:dyDescent="0.2">
      <c r="A73" s="233" t="s">
        <v>224</v>
      </c>
      <c r="B73" s="234" t="s">
        <v>242</v>
      </c>
      <c r="C73" s="235" t="s">
        <v>332</v>
      </c>
      <c r="D73" s="236">
        <v>550000</v>
      </c>
      <c r="E73" s="237">
        <f t="shared" si="5"/>
        <v>420000</v>
      </c>
      <c r="F73" s="236">
        <v>420000</v>
      </c>
      <c r="G73" s="236">
        <v>424895</v>
      </c>
      <c r="H73" s="238"/>
      <c r="I73" s="239"/>
      <c r="J73" s="238">
        <f t="shared" si="6"/>
        <v>420000</v>
      </c>
      <c r="K73" s="238"/>
      <c r="L73" s="238"/>
      <c r="M73" s="238"/>
      <c r="N73" s="238"/>
      <c r="O73" s="238"/>
      <c r="P73" s="238"/>
      <c r="Q73" s="238"/>
      <c r="R73" s="238"/>
      <c r="S73" s="238">
        <f t="shared" si="4"/>
        <v>0</v>
      </c>
      <c r="T73" s="238"/>
      <c r="U73" s="238"/>
      <c r="V73" s="239"/>
      <c r="W73" s="236">
        <f t="shared" si="7"/>
        <v>0</v>
      </c>
      <c r="X73" s="240" t="s">
        <v>92</v>
      </c>
      <c r="Y73" s="248">
        <v>511100</v>
      </c>
      <c r="Z73" s="240" t="s">
        <v>84</v>
      </c>
      <c r="AA73" s="242">
        <v>2014</v>
      </c>
      <c r="AB73" s="243" t="s">
        <v>44</v>
      </c>
    </row>
    <row r="74" spans="1:28" ht="49.5" x14ac:dyDescent="0.2">
      <c r="A74" s="38" t="s">
        <v>224</v>
      </c>
      <c r="B74" s="40" t="s">
        <v>243</v>
      </c>
      <c r="C74" s="39" t="s">
        <v>333</v>
      </c>
      <c r="D74" s="43">
        <v>500000</v>
      </c>
      <c r="E74" s="45">
        <f t="shared" si="5"/>
        <v>220000</v>
      </c>
      <c r="F74" s="60">
        <v>50000</v>
      </c>
      <c r="G74" s="203">
        <v>34730</v>
      </c>
      <c r="H74" s="106">
        <v>40000</v>
      </c>
      <c r="I74" s="106">
        <v>130000</v>
      </c>
      <c r="J74" s="119">
        <f t="shared" si="6"/>
        <v>220000</v>
      </c>
      <c r="K74" s="106"/>
      <c r="L74" s="106"/>
      <c r="M74" s="106"/>
      <c r="N74" s="106"/>
      <c r="O74" s="106"/>
      <c r="P74" s="106"/>
      <c r="Q74" s="106"/>
      <c r="R74" s="106"/>
      <c r="S74" s="119">
        <f t="shared" si="4"/>
        <v>0</v>
      </c>
      <c r="T74" s="170"/>
      <c r="U74" s="106"/>
      <c r="V74" s="107"/>
      <c r="W74" s="44">
        <f t="shared" si="7"/>
        <v>0</v>
      </c>
      <c r="X74" s="41" t="s">
        <v>93</v>
      </c>
      <c r="Y74" s="82">
        <v>511200</v>
      </c>
      <c r="Z74" s="41" t="s">
        <v>440</v>
      </c>
      <c r="AA74" s="56">
        <v>2014</v>
      </c>
      <c r="AB74" s="54" t="s">
        <v>44</v>
      </c>
    </row>
    <row r="75" spans="1:28" ht="66.75" customHeight="1" x14ac:dyDescent="0.2">
      <c r="A75" s="38" t="s">
        <v>224</v>
      </c>
      <c r="B75" s="40" t="s">
        <v>334</v>
      </c>
      <c r="C75" s="39" t="s">
        <v>335</v>
      </c>
      <c r="D75" s="43">
        <v>1600000</v>
      </c>
      <c r="E75" s="45">
        <f t="shared" si="5"/>
        <v>1000000</v>
      </c>
      <c r="F75" s="60"/>
      <c r="G75" s="169"/>
      <c r="H75" s="108">
        <v>120000</v>
      </c>
      <c r="I75" s="106">
        <v>300000</v>
      </c>
      <c r="J75" s="119">
        <f t="shared" si="6"/>
        <v>420000</v>
      </c>
      <c r="K75" s="106"/>
      <c r="L75" s="106"/>
      <c r="M75" s="106"/>
      <c r="N75" s="106"/>
      <c r="O75" s="106"/>
      <c r="P75" s="106"/>
      <c r="Q75" s="106"/>
      <c r="R75" s="106"/>
      <c r="S75" s="119">
        <f t="shared" si="4"/>
        <v>0</v>
      </c>
      <c r="T75" s="170"/>
      <c r="U75" s="106">
        <v>280000</v>
      </c>
      <c r="V75" s="106">
        <v>300000</v>
      </c>
      <c r="W75" s="44">
        <f t="shared" si="7"/>
        <v>580000</v>
      </c>
      <c r="X75" s="41" t="s">
        <v>94</v>
      </c>
      <c r="Y75" s="82">
        <v>415200</v>
      </c>
      <c r="Z75" s="41" t="s">
        <v>84</v>
      </c>
      <c r="AA75" s="63" t="s">
        <v>197</v>
      </c>
      <c r="AB75" s="54" t="s">
        <v>44</v>
      </c>
    </row>
    <row r="76" spans="1:28" ht="85.5" customHeight="1" x14ac:dyDescent="0.2">
      <c r="A76" s="38" t="s">
        <v>224</v>
      </c>
      <c r="B76" s="40" t="s">
        <v>244</v>
      </c>
      <c r="C76" s="39" t="s">
        <v>336</v>
      </c>
      <c r="D76" s="43">
        <v>110000</v>
      </c>
      <c r="E76" s="45">
        <f t="shared" si="5"/>
        <v>110000</v>
      </c>
      <c r="F76" s="43"/>
      <c r="G76" s="169"/>
      <c r="H76" s="106">
        <v>20000</v>
      </c>
      <c r="I76" s="106">
        <v>50000</v>
      </c>
      <c r="J76" s="119">
        <f t="shared" si="6"/>
        <v>70000</v>
      </c>
      <c r="K76" s="106"/>
      <c r="L76" s="106"/>
      <c r="M76" s="106"/>
      <c r="N76" s="106"/>
      <c r="O76" s="106"/>
      <c r="P76" s="106"/>
      <c r="Q76" s="106"/>
      <c r="R76" s="106"/>
      <c r="S76" s="119">
        <f t="shared" si="4"/>
        <v>0</v>
      </c>
      <c r="T76" s="170"/>
      <c r="U76" s="106"/>
      <c r="V76" s="120">
        <v>40000</v>
      </c>
      <c r="W76" s="44">
        <f t="shared" si="7"/>
        <v>40000</v>
      </c>
      <c r="X76" s="41" t="s">
        <v>95</v>
      </c>
      <c r="Y76" s="82">
        <v>415200</v>
      </c>
      <c r="Z76" s="41" t="s">
        <v>84</v>
      </c>
      <c r="AA76" s="42" t="s">
        <v>197</v>
      </c>
      <c r="AB76" s="54" t="s">
        <v>44</v>
      </c>
    </row>
    <row r="77" spans="1:28" s="98" customFormat="1" ht="51.75" customHeight="1" x14ac:dyDescent="0.2">
      <c r="A77" s="38" t="s">
        <v>224</v>
      </c>
      <c r="B77" s="40" t="s">
        <v>357</v>
      </c>
      <c r="C77" s="39" t="s">
        <v>337</v>
      </c>
      <c r="D77" s="43">
        <v>435400</v>
      </c>
      <c r="E77" s="45">
        <f t="shared" si="5"/>
        <v>435400</v>
      </c>
      <c r="F77" s="60">
        <v>15000</v>
      </c>
      <c r="G77" s="189">
        <v>0</v>
      </c>
      <c r="H77" s="108">
        <v>195400</v>
      </c>
      <c r="I77" s="108">
        <v>135000</v>
      </c>
      <c r="J77" s="119">
        <f t="shared" si="6"/>
        <v>345400</v>
      </c>
      <c r="K77" s="106"/>
      <c r="L77" s="106"/>
      <c r="M77" s="106"/>
      <c r="N77" s="106"/>
      <c r="O77" s="106"/>
      <c r="P77" s="106"/>
      <c r="Q77" s="106"/>
      <c r="R77" s="106"/>
      <c r="S77" s="119">
        <f t="shared" ref="S77:S145" si="8">SUM(K77:R77)</f>
        <v>0</v>
      </c>
      <c r="T77" s="170"/>
      <c r="U77" s="106">
        <v>90000</v>
      </c>
      <c r="V77" s="107"/>
      <c r="W77" s="44">
        <f t="shared" si="7"/>
        <v>90000</v>
      </c>
      <c r="X77" s="41" t="s">
        <v>96</v>
      </c>
      <c r="Y77" s="82" t="s">
        <v>441</v>
      </c>
      <c r="Z77" s="41" t="s">
        <v>84</v>
      </c>
      <c r="AA77" s="63" t="s">
        <v>218</v>
      </c>
      <c r="AB77" s="54" t="s">
        <v>44</v>
      </c>
    </row>
    <row r="78" spans="1:28" ht="57" customHeight="1" x14ac:dyDescent="0.2">
      <c r="A78" s="58" t="s">
        <v>224</v>
      </c>
      <c r="B78" s="59" t="s">
        <v>338</v>
      </c>
      <c r="C78" s="64" t="s">
        <v>339</v>
      </c>
      <c r="D78" s="60">
        <v>300000</v>
      </c>
      <c r="E78" s="45">
        <f t="shared" si="5"/>
        <v>300000</v>
      </c>
      <c r="F78" s="98"/>
      <c r="G78" s="178"/>
      <c r="H78" s="108">
        <v>30000</v>
      </c>
      <c r="I78" s="108">
        <v>30000</v>
      </c>
      <c r="J78" s="119">
        <f t="shared" si="6"/>
        <v>60000</v>
      </c>
      <c r="K78" s="108"/>
      <c r="L78" s="108"/>
      <c r="M78" s="108"/>
      <c r="N78" s="108"/>
      <c r="O78" s="108"/>
      <c r="P78" s="108"/>
      <c r="Q78" s="108"/>
      <c r="R78" s="108"/>
      <c r="S78" s="119">
        <f t="shared" si="8"/>
        <v>0</v>
      </c>
      <c r="T78" s="170"/>
      <c r="U78" s="108">
        <v>150000</v>
      </c>
      <c r="V78" s="108">
        <v>90000</v>
      </c>
      <c r="W78" s="44">
        <f t="shared" si="7"/>
        <v>240000</v>
      </c>
      <c r="X78" s="61" t="s">
        <v>97</v>
      </c>
      <c r="Y78" s="73">
        <v>415200</v>
      </c>
      <c r="Z78" s="61" t="s">
        <v>84</v>
      </c>
      <c r="AA78" s="63" t="s">
        <v>197</v>
      </c>
      <c r="AB78" s="62" t="s">
        <v>44</v>
      </c>
    </row>
    <row r="79" spans="1:28" ht="49.5" customHeight="1" x14ac:dyDescent="0.2">
      <c r="A79" s="38" t="s">
        <v>224</v>
      </c>
      <c r="B79" s="40" t="s">
        <v>487</v>
      </c>
      <c r="C79" s="39" t="s">
        <v>340</v>
      </c>
      <c r="D79" s="43">
        <v>90000</v>
      </c>
      <c r="E79" s="45">
        <f t="shared" si="5"/>
        <v>90000</v>
      </c>
      <c r="F79" s="43"/>
      <c r="G79" s="169"/>
      <c r="H79" s="43">
        <v>30000</v>
      </c>
      <c r="I79" s="43">
        <v>30000</v>
      </c>
      <c r="J79" s="119">
        <f t="shared" si="6"/>
        <v>60000</v>
      </c>
      <c r="K79" s="106"/>
      <c r="L79" s="106"/>
      <c r="M79" s="106"/>
      <c r="N79" s="106"/>
      <c r="O79" s="106"/>
      <c r="P79" s="106"/>
      <c r="Q79" s="106"/>
      <c r="R79" s="106"/>
      <c r="S79" s="119">
        <f t="shared" si="8"/>
        <v>0</v>
      </c>
      <c r="T79" s="170"/>
      <c r="U79" s="106">
        <v>15000</v>
      </c>
      <c r="V79" s="106">
        <v>15000</v>
      </c>
      <c r="W79" s="44">
        <f t="shared" si="7"/>
        <v>30000</v>
      </c>
      <c r="X79" s="41" t="s">
        <v>98</v>
      </c>
      <c r="Y79" s="82">
        <v>511100</v>
      </c>
      <c r="Z79" s="41" t="s">
        <v>84</v>
      </c>
      <c r="AA79" s="56" t="s">
        <v>197</v>
      </c>
      <c r="AB79" s="54" t="s">
        <v>44</v>
      </c>
    </row>
    <row r="80" spans="1:28" ht="77.25" customHeight="1" x14ac:dyDescent="0.2">
      <c r="A80" s="38" t="s">
        <v>224</v>
      </c>
      <c r="B80" s="40" t="s">
        <v>488</v>
      </c>
      <c r="C80" s="39" t="s">
        <v>203</v>
      </c>
      <c r="D80" s="43">
        <v>40000</v>
      </c>
      <c r="E80" s="45">
        <f t="shared" si="5"/>
        <v>40000</v>
      </c>
      <c r="F80" s="43"/>
      <c r="G80" s="169"/>
      <c r="H80" s="43">
        <v>10000</v>
      </c>
      <c r="I80" s="43">
        <v>10000</v>
      </c>
      <c r="J80" s="119">
        <f t="shared" si="6"/>
        <v>20000</v>
      </c>
      <c r="K80" s="106"/>
      <c r="L80" s="106"/>
      <c r="M80" s="106"/>
      <c r="N80" s="106"/>
      <c r="O80" s="106"/>
      <c r="P80" s="106"/>
      <c r="Q80" s="106"/>
      <c r="R80" s="106"/>
      <c r="S80" s="119">
        <f t="shared" si="8"/>
        <v>0</v>
      </c>
      <c r="T80" s="170"/>
      <c r="U80" s="106">
        <v>10000</v>
      </c>
      <c r="V80" s="106">
        <v>10000</v>
      </c>
      <c r="W80" s="44">
        <f t="shared" si="7"/>
        <v>20000</v>
      </c>
      <c r="X80" s="41" t="s">
        <v>99</v>
      </c>
      <c r="Y80" s="82">
        <v>511100</v>
      </c>
      <c r="Z80" s="41" t="s">
        <v>84</v>
      </c>
      <c r="AA80" s="42" t="s">
        <v>197</v>
      </c>
      <c r="AB80" s="54" t="s">
        <v>44</v>
      </c>
    </row>
    <row r="81" spans="1:56" ht="66.75" customHeight="1" x14ac:dyDescent="0.2">
      <c r="A81" s="58" t="s">
        <v>224</v>
      </c>
      <c r="B81" s="40" t="s">
        <v>245</v>
      </c>
      <c r="C81" s="39" t="s">
        <v>100</v>
      </c>
      <c r="D81" s="43">
        <v>410724</v>
      </c>
      <c r="E81" s="45">
        <f t="shared" si="5"/>
        <v>293472</v>
      </c>
      <c r="F81" s="60">
        <v>31067</v>
      </c>
      <c r="G81" s="169">
        <v>5907</v>
      </c>
      <c r="H81" s="106"/>
      <c r="I81" s="107"/>
      <c r="J81" s="119">
        <f t="shared" si="6"/>
        <v>31067</v>
      </c>
      <c r="K81" s="106"/>
      <c r="L81" s="106"/>
      <c r="M81" s="106"/>
      <c r="N81" s="106"/>
      <c r="O81" s="106"/>
      <c r="P81" s="108">
        <v>262405</v>
      </c>
      <c r="Q81" s="106"/>
      <c r="R81" s="106"/>
      <c r="S81" s="119">
        <f t="shared" si="8"/>
        <v>262405</v>
      </c>
      <c r="T81" s="170">
        <v>33475</v>
      </c>
      <c r="U81" s="106"/>
      <c r="V81" s="107"/>
      <c r="W81" s="44">
        <f t="shared" si="7"/>
        <v>262405</v>
      </c>
      <c r="X81" s="41" t="s">
        <v>101</v>
      </c>
      <c r="Y81" s="82">
        <v>4152008</v>
      </c>
      <c r="Z81" s="41" t="s">
        <v>84</v>
      </c>
      <c r="AA81" s="63" t="s">
        <v>161</v>
      </c>
      <c r="AB81" s="54" t="s">
        <v>44</v>
      </c>
    </row>
    <row r="82" spans="1:56" ht="66" customHeight="1" x14ac:dyDescent="0.2">
      <c r="A82" s="38" t="s">
        <v>224</v>
      </c>
      <c r="B82" s="40" t="s">
        <v>489</v>
      </c>
      <c r="C82" s="39" t="s">
        <v>102</v>
      </c>
      <c r="D82" s="43">
        <v>8360000</v>
      </c>
      <c r="E82" s="45">
        <f t="shared" si="5"/>
        <v>7086535</v>
      </c>
      <c r="F82" s="60">
        <v>500000</v>
      </c>
      <c r="G82" s="169">
        <v>162706</v>
      </c>
      <c r="H82" s="106">
        <v>2009118</v>
      </c>
      <c r="I82" s="106">
        <v>1226535</v>
      </c>
      <c r="J82" s="119">
        <f t="shared" si="6"/>
        <v>3735653</v>
      </c>
      <c r="K82" s="106"/>
      <c r="L82" s="108">
        <v>1000000</v>
      </c>
      <c r="M82" s="106"/>
      <c r="N82" s="106"/>
      <c r="O82" s="106"/>
      <c r="P82" s="106"/>
      <c r="Q82" s="106"/>
      <c r="R82" s="106"/>
      <c r="S82" s="119">
        <f t="shared" si="8"/>
        <v>1000000</v>
      </c>
      <c r="T82" s="170">
        <v>0</v>
      </c>
      <c r="U82" s="106">
        <v>1000000</v>
      </c>
      <c r="V82" s="106">
        <v>1350882</v>
      </c>
      <c r="W82" s="44">
        <f t="shared" si="7"/>
        <v>3350882</v>
      </c>
      <c r="X82" s="41" t="s">
        <v>57</v>
      </c>
      <c r="Y82" s="102" t="s">
        <v>453</v>
      </c>
      <c r="Z82" s="41" t="s">
        <v>103</v>
      </c>
      <c r="AA82" s="42" t="s">
        <v>444</v>
      </c>
      <c r="AB82" s="54" t="s">
        <v>44</v>
      </c>
    </row>
    <row r="83" spans="1:56" ht="66.75" customHeight="1" x14ac:dyDescent="0.2">
      <c r="A83" s="38" t="s">
        <v>224</v>
      </c>
      <c r="B83" s="40" t="s">
        <v>341</v>
      </c>
      <c r="C83" s="39" t="s">
        <v>104</v>
      </c>
      <c r="D83" s="43">
        <v>100000</v>
      </c>
      <c r="E83" s="45">
        <f t="shared" si="5"/>
        <v>100000</v>
      </c>
      <c r="F83" s="94"/>
      <c r="G83" s="178"/>
      <c r="H83" s="108">
        <v>20000</v>
      </c>
      <c r="I83" s="108">
        <v>20000</v>
      </c>
      <c r="J83" s="119">
        <f t="shared" si="6"/>
        <v>40000</v>
      </c>
      <c r="K83" s="106"/>
      <c r="L83" s="106"/>
      <c r="M83" s="106"/>
      <c r="N83" s="106"/>
      <c r="O83" s="106"/>
      <c r="P83" s="106"/>
      <c r="Q83" s="106"/>
      <c r="R83" s="108"/>
      <c r="S83" s="119">
        <f t="shared" si="8"/>
        <v>0</v>
      </c>
      <c r="T83" s="170"/>
      <c r="U83" s="108">
        <v>40000</v>
      </c>
      <c r="V83" s="108">
        <v>20000</v>
      </c>
      <c r="W83" s="44">
        <f t="shared" si="7"/>
        <v>60000</v>
      </c>
      <c r="X83" s="41" t="s">
        <v>105</v>
      </c>
      <c r="Y83" s="82" t="s">
        <v>106</v>
      </c>
      <c r="Z83" s="41" t="s">
        <v>107</v>
      </c>
      <c r="AA83" s="63" t="s">
        <v>197</v>
      </c>
      <c r="AB83" s="54" t="s">
        <v>44</v>
      </c>
    </row>
    <row r="84" spans="1:56" ht="102.75" customHeight="1" x14ac:dyDescent="0.2">
      <c r="A84" s="38" t="s">
        <v>224</v>
      </c>
      <c r="B84" s="40" t="s">
        <v>246</v>
      </c>
      <c r="C84" s="39" t="s">
        <v>342</v>
      </c>
      <c r="D84" s="43">
        <v>720000</v>
      </c>
      <c r="E84" s="45">
        <f t="shared" si="5"/>
        <v>140000</v>
      </c>
      <c r="F84" s="60">
        <v>40000</v>
      </c>
      <c r="G84" s="169">
        <v>0</v>
      </c>
      <c r="H84" s="106">
        <v>100000</v>
      </c>
      <c r="I84" s="107"/>
      <c r="J84" s="119">
        <f t="shared" si="6"/>
        <v>140000</v>
      </c>
      <c r="K84" s="106"/>
      <c r="L84" s="108"/>
      <c r="M84" s="106"/>
      <c r="N84" s="106"/>
      <c r="O84" s="106"/>
      <c r="P84" s="106"/>
      <c r="Q84" s="106"/>
      <c r="R84" s="108"/>
      <c r="S84" s="119">
        <f t="shared" si="8"/>
        <v>0</v>
      </c>
      <c r="T84" s="170">
        <v>0</v>
      </c>
      <c r="U84" s="106"/>
      <c r="V84" s="107"/>
      <c r="W84" s="44">
        <f t="shared" si="7"/>
        <v>0</v>
      </c>
      <c r="X84" s="41" t="s">
        <v>108</v>
      </c>
      <c r="Y84" s="73">
        <v>4152004</v>
      </c>
      <c r="Z84" s="41" t="s">
        <v>107</v>
      </c>
      <c r="AA84" s="56" t="s">
        <v>161</v>
      </c>
      <c r="AB84" s="54" t="s">
        <v>44</v>
      </c>
    </row>
    <row r="85" spans="1:56" s="95" customFormat="1" ht="78.75" customHeight="1" x14ac:dyDescent="0.2">
      <c r="A85" s="38" t="s">
        <v>224</v>
      </c>
      <c r="B85" s="40" t="s">
        <v>438</v>
      </c>
      <c r="C85" s="39" t="s">
        <v>343</v>
      </c>
      <c r="D85" s="43">
        <v>1000000</v>
      </c>
      <c r="E85" s="45">
        <f t="shared" si="5"/>
        <v>500000</v>
      </c>
      <c r="F85" s="43"/>
      <c r="G85" s="169"/>
      <c r="H85" s="106">
        <v>50000</v>
      </c>
      <c r="I85" s="106">
        <v>50000</v>
      </c>
      <c r="J85" s="119">
        <f t="shared" si="6"/>
        <v>100000</v>
      </c>
      <c r="K85" s="106"/>
      <c r="L85" s="106"/>
      <c r="M85" s="106"/>
      <c r="N85" s="106"/>
      <c r="O85" s="106"/>
      <c r="P85" s="106"/>
      <c r="Q85" s="106"/>
      <c r="R85" s="106"/>
      <c r="S85" s="119">
        <f t="shared" si="8"/>
        <v>0</v>
      </c>
      <c r="T85" s="170"/>
      <c r="U85" s="106">
        <v>200000</v>
      </c>
      <c r="V85" s="106">
        <v>200000</v>
      </c>
      <c r="W85" s="44">
        <f t="shared" si="7"/>
        <v>400000</v>
      </c>
      <c r="X85" s="41" t="s">
        <v>109</v>
      </c>
      <c r="Y85" s="82" t="s">
        <v>110</v>
      </c>
      <c r="Z85" s="41" t="s">
        <v>111</v>
      </c>
      <c r="AA85" s="56" t="s">
        <v>197</v>
      </c>
      <c r="AB85" s="54" t="s">
        <v>44</v>
      </c>
      <c r="AC85" s="98"/>
      <c r="AD85" s="98"/>
      <c r="AE85" s="98"/>
      <c r="AF85" s="98"/>
      <c r="AG85" s="98"/>
      <c r="AH85" s="98"/>
      <c r="AI85" s="98"/>
      <c r="AJ85" s="98"/>
      <c r="AK85" s="98"/>
      <c r="AL85" s="98"/>
      <c r="AM85" s="98"/>
      <c r="AN85" s="98"/>
      <c r="AO85" s="98"/>
      <c r="AP85" s="98"/>
      <c r="AQ85" s="98"/>
      <c r="AR85" s="98"/>
      <c r="AS85" s="98"/>
      <c r="AT85" s="98"/>
      <c r="AU85" s="98"/>
      <c r="AV85" s="98"/>
      <c r="AW85" s="98"/>
      <c r="AX85" s="98"/>
      <c r="AY85" s="98"/>
      <c r="AZ85" s="98"/>
      <c r="BA85" s="98"/>
      <c r="BB85" s="98"/>
      <c r="BC85" s="98"/>
      <c r="BD85" s="98"/>
    </row>
    <row r="86" spans="1:56" s="95" customFormat="1" ht="62.25" customHeight="1" x14ac:dyDescent="0.2">
      <c r="A86" s="58" t="s">
        <v>520</v>
      </c>
      <c r="B86" s="59" t="s">
        <v>490</v>
      </c>
      <c r="C86" s="64" t="s">
        <v>491</v>
      </c>
      <c r="D86" s="60">
        <v>330000</v>
      </c>
      <c r="E86" s="45">
        <f t="shared" si="5"/>
        <v>330000</v>
      </c>
      <c r="F86" s="60"/>
      <c r="G86" s="169"/>
      <c r="H86" s="108">
        <v>130000</v>
      </c>
      <c r="I86" s="111"/>
      <c r="J86" s="119">
        <f t="shared" si="6"/>
        <v>130000</v>
      </c>
      <c r="K86" s="108"/>
      <c r="L86" s="108"/>
      <c r="M86" s="108"/>
      <c r="N86" s="108"/>
      <c r="O86" s="108"/>
      <c r="P86" s="108"/>
      <c r="Q86" s="108"/>
      <c r="R86" s="108"/>
      <c r="S86" s="119">
        <f>SUM(K86:R86)</f>
        <v>0</v>
      </c>
      <c r="T86" s="170"/>
      <c r="U86" s="108">
        <v>200000</v>
      </c>
      <c r="V86" s="108"/>
      <c r="W86" s="44">
        <f t="shared" si="7"/>
        <v>200000</v>
      </c>
      <c r="X86" s="61" t="s">
        <v>159</v>
      </c>
      <c r="Y86" s="57" t="s">
        <v>442</v>
      </c>
      <c r="Z86" s="61" t="s">
        <v>84</v>
      </c>
      <c r="AA86" s="63" t="s">
        <v>197</v>
      </c>
      <c r="AB86" s="62" t="s">
        <v>44</v>
      </c>
      <c r="AC86" s="98"/>
      <c r="AD86" s="98"/>
      <c r="AE86" s="98"/>
      <c r="AF86" s="98"/>
      <c r="AG86" s="98"/>
      <c r="AH86" s="98"/>
      <c r="AI86" s="98"/>
      <c r="AJ86" s="98"/>
      <c r="AK86" s="98"/>
      <c r="AL86" s="98"/>
      <c r="AM86" s="98"/>
      <c r="AN86" s="98"/>
      <c r="AO86" s="98"/>
      <c r="AP86" s="98"/>
      <c r="AQ86" s="98"/>
      <c r="AR86" s="98"/>
      <c r="AS86" s="98"/>
      <c r="AT86" s="98"/>
      <c r="AU86" s="98"/>
      <c r="AV86" s="98"/>
      <c r="AW86" s="98"/>
      <c r="AX86" s="98"/>
      <c r="AY86" s="98"/>
      <c r="AZ86" s="98"/>
      <c r="BA86" s="98"/>
      <c r="BB86" s="98"/>
      <c r="BC86" s="98"/>
      <c r="BD86" s="98"/>
    </row>
    <row r="87" spans="1:56" s="95" customFormat="1" ht="67.5" customHeight="1" x14ac:dyDescent="0.2">
      <c r="A87" s="58" t="s">
        <v>226</v>
      </c>
      <c r="B87" s="59" t="s">
        <v>157</v>
      </c>
      <c r="C87" s="64" t="s">
        <v>344</v>
      </c>
      <c r="D87" s="60">
        <v>201720</v>
      </c>
      <c r="E87" s="45">
        <f t="shared" si="5"/>
        <v>201720</v>
      </c>
      <c r="F87" s="60"/>
      <c r="G87" s="169"/>
      <c r="H87" s="108">
        <v>50000</v>
      </c>
      <c r="I87" s="111"/>
      <c r="J87" s="119">
        <f t="shared" si="6"/>
        <v>50000</v>
      </c>
      <c r="K87" s="108"/>
      <c r="L87" s="108"/>
      <c r="M87" s="108"/>
      <c r="N87" s="108"/>
      <c r="O87" s="108"/>
      <c r="P87" s="108"/>
      <c r="Q87" s="108"/>
      <c r="R87" s="108"/>
      <c r="S87" s="119">
        <f>SUM(K87:R87)</f>
        <v>0</v>
      </c>
      <c r="T87" s="170"/>
      <c r="U87" s="108">
        <v>151720</v>
      </c>
      <c r="V87" s="111"/>
      <c r="W87" s="44">
        <f t="shared" si="7"/>
        <v>151720</v>
      </c>
      <c r="X87" s="61" t="s">
        <v>160</v>
      </c>
      <c r="Y87" s="57" t="s">
        <v>442</v>
      </c>
      <c r="Z87" s="61" t="s">
        <v>84</v>
      </c>
      <c r="AA87" s="63" t="s">
        <v>197</v>
      </c>
      <c r="AB87" s="62" t="s">
        <v>44</v>
      </c>
      <c r="AC87" s="98"/>
      <c r="AD87" s="98"/>
      <c r="AE87" s="98"/>
      <c r="AF87" s="98"/>
      <c r="AG87" s="98"/>
      <c r="AH87" s="98"/>
      <c r="AI87" s="98"/>
      <c r="AJ87" s="98"/>
      <c r="AK87" s="98"/>
      <c r="AL87" s="98"/>
      <c r="AM87" s="98"/>
      <c r="AN87" s="98"/>
      <c r="AO87" s="98"/>
      <c r="AP87" s="98"/>
      <c r="AQ87" s="98"/>
      <c r="AR87" s="98"/>
      <c r="AS87" s="98"/>
      <c r="AT87" s="98"/>
      <c r="AU87" s="98"/>
      <c r="AV87" s="98"/>
      <c r="AW87" s="98"/>
      <c r="AX87" s="98"/>
      <c r="AY87" s="98"/>
      <c r="AZ87" s="98"/>
      <c r="BA87" s="98"/>
      <c r="BB87" s="98"/>
      <c r="BC87" s="98"/>
      <c r="BD87" s="98"/>
    </row>
    <row r="88" spans="1:56" ht="63.75" customHeight="1" x14ac:dyDescent="0.2">
      <c r="A88" s="58" t="s">
        <v>521</v>
      </c>
      <c r="B88" s="59" t="s">
        <v>158</v>
      </c>
      <c r="C88" s="64" t="s">
        <v>492</v>
      </c>
      <c r="D88" s="60">
        <v>200000</v>
      </c>
      <c r="E88" s="45">
        <f t="shared" si="5"/>
        <v>200000</v>
      </c>
      <c r="F88" s="60"/>
      <c r="G88" s="169"/>
      <c r="H88" s="108">
        <v>50000</v>
      </c>
      <c r="I88" s="111"/>
      <c r="J88" s="119">
        <f t="shared" si="6"/>
        <v>50000</v>
      </c>
      <c r="K88" s="108"/>
      <c r="L88" s="108"/>
      <c r="M88" s="108"/>
      <c r="N88" s="108"/>
      <c r="O88" s="108"/>
      <c r="P88" s="108"/>
      <c r="Q88" s="108"/>
      <c r="R88" s="108"/>
      <c r="S88" s="119">
        <f>SUM(K88:R88)</f>
        <v>0</v>
      </c>
      <c r="T88" s="189">
        <v>0</v>
      </c>
      <c r="U88" s="108">
        <v>150000</v>
      </c>
      <c r="V88" s="111"/>
      <c r="W88" s="44">
        <f t="shared" si="7"/>
        <v>150000</v>
      </c>
      <c r="X88" s="61" t="s">
        <v>159</v>
      </c>
      <c r="Y88" s="57" t="s">
        <v>442</v>
      </c>
      <c r="Z88" s="61" t="s">
        <v>84</v>
      </c>
      <c r="AA88" s="63" t="s">
        <v>189</v>
      </c>
      <c r="AB88" s="62" t="s">
        <v>44</v>
      </c>
    </row>
    <row r="89" spans="1:56" ht="72" x14ac:dyDescent="0.2">
      <c r="A89" s="58" t="s">
        <v>225</v>
      </c>
      <c r="B89" s="59" t="s">
        <v>346</v>
      </c>
      <c r="C89" s="64" t="s">
        <v>345</v>
      </c>
      <c r="D89" s="60">
        <v>30000</v>
      </c>
      <c r="E89" s="45">
        <f t="shared" si="5"/>
        <v>30000</v>
      </c>
      <c r="F89" s="60"/>
      <c r="G89" s="169"/>
      <c r="H89" s="108"/>
      <c r="I89" s="108"/>
      <c r="J89" s="119">
        <f t="shared" si="6"/>
        <v>0</v>
      </c>
      <c r="K89" s="108"/>
      <c r="L89" s="108"/>
      <c r="M89" s="108"/>
      <c r="N89" s="108"/>
      <c r="O89" s="108"/>
      <c r="P89" s="108"/>
      <c r="Q89" s="108"/>
      <c r="R89" s="108"/>
      <c r="S89" s="119">
        <f t="shared" si="8"/>
        <v>0</v>
      </c>
      <c r="T89" s="170"/>
      <c r="U89" s="108">
        <v>15000</v>
      </c>
      <c r="V89" s="111">
        <v>15000</v>
      </c>
      <c r="W89" s="44">
        <f t="shared" si="7"/>
        <v>30000</v>
      </c>
      <c r="X89" s="61" t="s">
        <v>112</v>
      </c>
      <c r="Y89" s="57" t="s">
        <v>493</v>
      </c>
      <c r="Z89" s="61" t="s">
        <v>84</v>
      </c>
      <c r="AA89" s="63">
        <v>2016</v>
      </c>
      <c r="AB89" s="62" t="s">
        <v>44</v>
      </c>
    </row>
    <row r="90" spans="1:56" ht="51" x14ac:dyDescent="0.2">
      <c r="A90" s="58" t="s">
        <v>225</v>
      </c>
      <c r="B90" s="59" t="s">
        <v>247</v>
      </c>
      <c r="C90" s="64" t="s">
        <v>351</v>
      </c>
      <c r="D90" s="60">
        <v>35000</v>
      </c>
      <c r="E90" s="45">
        <f t="shared" si="5"/>
        <v>20000</v>
      </c>
      <c r="F90" s="108"/>
      <c r="G90" s="170"/>
      <c r="H90" s="108"/>
      <c r="I90" s="111"/>
      <c r="J90" s="119">
        <f t="shared" si="6"/>
        <v>0</v>
      </c>
      <c r="K90" s="108"/>
      <c r="L90" s="108"/>
      <c r="M90" s="108"/>
      <c r="N90" s="108">
        <v>10000</v>
      </c>
      <c r="O90" s="108"/>
      <c r="P90" s="108"/>
      <c r="Q90" s="108"/>
      <c r="R90" s="108"/>
      <c r="S90" s="119">
        <f t="shared" si="8"/>
        <v>10000</v>
      </c>
      <c r="T90" s="189">
        <v>0</v>
      </c>
      <c r="U90" s="108">
        <v>10000</v>
      </c>
      <c r="V90" s="111"/>
      <c r="W90" s="44">
        <f t="shared" si="7"/>
        <v>20000</v>
      </c>
      <c r="X90" s="61" t="s">
        <v>112</v>
      </c>
      <c r="Y90" s="73" t="s">
        <v>443</v>
      </c>
      <c r="Z90" s="61" t="s">
        <v>84</v>
      </c>
      <c r="AA90" s="63">
        <v>2014</v>
      </c>
      <c r="AB90" s="62" t="s">
        <v>44</v>
      </c>
    </row>
    <row r="91" spans="1:56" ht="86.25" customHeight="1" x14ac:dyDescent="0.2">
      <c r="A91" s="38" t="s">
        <v>225</v>
      </c>
      <c r="B91" s="40" t="s">
        <v>347</v>
      </c>
      <c r="C91" s="39" t="s">
        <v>352</v>
      </c>
      <c r="D91" s="43">
        <v>70000</v>
      </c>
      <c r="E91" s="45">
        <f t="shared" si="5"/>
        <v>70000</v>
      </c>
      <c r="F91" s="43"/>
      <c r="G91" s="169"/>
      <c r="H91" s="106"/>
      <c r="I91" s="106"/>
      <c r="J91" s="119">
        <f t="shared" si="6"/>
        <v>0</v>
      </c>
      <c r="K91" s="106"/>
      <c r="L91" s="106"/>
      <c r="M91" s="106"/>
      <c r="N91" s="106"/>
      <c r="O91" s="106"/>
      <c r="P91" s="106"/>
      <c r="Q91" s="106"/>
      <c r="R91" s="106"/>
      <c r="S91" s="119">
        <f t="shared" si="8"/>
        <v>0</v>
      </c>
      <c r="T91" s="170"/>
      <c r="U91" s="106">
        <v>40000</v>
      </c>
      <c r="V91" s="106">
        <v>30000</v>
      </c>
      <c r="W91" s="44">
        <f t="shared" si="7"/>
        <v>70000</v>
      </c>
      <c r="X91" s="41" t="s">
        <v>112</v>
      </c>
      <c r="Y91" s="57" t="s">
        <v>493</v>
      </c>
      <c r="Z91" s="41" t="s">
        <v>84</v>
      </c>
      <c r="AA91" s="56">
        <v>2016</v>
      </c>
      <c r="AB91" s="54" t="s">
        <v>44</v>
      </c>
    </row>
    <row r="92" spans="1:56" ht="91.5" customHeight="1" x14ac:dyDescent="0.2">
      <c r="A92" s="38" t="s">
        <v>225</v>
      </c>
      <c r="B92" s="40" t="s">
        <v>348</v>
      </c>
      <c r="C92" s="39" t="s">
        <v>353</v>
      </c>
      <c r="D92" s="43">
        <v>40000</v>
      </c>
      <c r="E92" s="45">
        <f t="shared" si="5"/>
        <v>40000</v>
      </c>
      <c r="F92" s="43"/>
      <c r="G92" s="169"/>
      <c r="H92" s="106"/>
      <c r="I92" s="106"/>
      <c r="J92" s="119">
        <f t="shared" si="6"/>
        <v>0</v>
      </c>
      <c r="K92" s="106"/>
      <c r="L92" s="106"/>
      <c r="M92" s="106"/>
      <c r="N92" s="106"/>
      <c r="O92" s="106"/>
      <c r="P92" s="106"/>
      <c r="Q92" s="106"/>
      <c r="R92" s="106"/>
      <c r="S92" s="119">
        <f t="shared" si="8"/>
        <v>0</v>
      </c>
      <c r="T92" s="170"/>
      <c r="U92" s="106">
        <v>20000</v>
      </c>
      <c r="V92" s="106">
        <v>20000</v>
      </c>
      <c r="W92" s="44">
        <f t="shared" si="7"/>
        <v>40000</v>
      </c>
      <c r="X92" s="41" t="s">
        <v>112</v>
      </c>
      <c r="Y92" s="57" t="s">
        <v>442</v>
      </c>
      <c r="Z92" s="41" t="s">
        <v>84</v>
      </c>
      <c r="AA92" s="56" t="s">
        <v>197</v>
      </c>
      <c r="AB92" s="54" t="s">
        <v>44</v>
      </c>
    </row>
    <row r="93" spans="1:56" ht="102" x14ac:dyDescent="0.2">
      <c r="A93" s="38" t="s">
        <v>225</v>
      </c>
      <c r="B93" s="40" t="s">
        <v>349</v>
      </c>
      <c r="C93" s="39" t="s">
        <v>354</v>
      </c>
      <c r="D93" s="43">
        <v>25000</v>
      </c>
      <c r="E93" s="45">
        <f t="shared" si="5"/>
        <v>25000</v>
      </c>
      <c r="F93" s="43"/>
      <c r="G93" s="169"/>
      <c r="H93" s="106"/>
      <c r="I93" s="106"/>
      <c r="J93" s="119">
        <f t="shared" si="6"/>
        <v>0</v>
      </c>
      <c r="K93" s="106"/>
      <c r="L93" s="106"/>
      <c r="M93" s="106"/>
      <c r="N93" s="106"/>
      <c r="O93" s="106"/>
      <c r="P93" s="106"/>
      <c r="Q93" s="106"/>
      <c r="R93" s="106"/>
      <c r="S93" s="119">
        <f t="shared" si="8"/>
        <v>0</v>
      </c>
      <c r="T93" s="170"/>
      <c r="U93" s="106">
        <v>15000</v>
      </c>
      <c r="V93" s="106">
        <v>10000</v>
      </c>
      <c r="W93" s="44">
        <f t="shared" si="7"/>
        <v>25000</v>
      </c>
      <c r="X93" s="41" t="s">
        <v>112</v>
      </c>
      <c r="Y93" s="57" t="s">
        <v>442</v>
      </c>
      <c r="Z93" s="41" t="s">
        <v>84</v>
      </c>
      <c r="AA93" s="56">
        <v>2016</v>
      </c>
      <c r="AB93" s="54" t="s">
        <v>44</v>
      </c>
    </row>
    <row r="94" spans="1:56" ht="61.5" customHeight="1" x14ac:dyDescent="0.2">
      <c r="A94" s="38" t="s">
        <v>225</v>
      </c>
      <c r="B94" s="66" t="s">
        <v>248</v>
      </c>
      <c r="C94" s="39" t="s">
        <v>355</v>
      </c>
      <c r="D94" s="43">
        <v>80385</v>
      </c>
      <c r="E94" s="45">
        <f t="shared" si="5"/>
        <v>33865</v>
      </c>
      <c r="F94" s="60">
        <v>33865</v>
      </c>
      <c r="G94" s="169">
        <v>33865</v>
      </c>
      <c r="H94" s="106">
        <v>0</v>
      </c>
      <c r="I94" s="107"/>
      <c r="J94" s="119">
        <f t="shared" si="6"/>
        <v>33865</v>
      </c>
      <c r="K94" s="106"/>
      <c r="L94" s="106"/>
      <c r="M94" s="106"/>
      <c r="N94" s="106"/>
      <c r="O94" s="106"/>
      <c r="P94" s="106"/>
      <c r="Q94" s="106"/>
      <c r="R94" s="133"/>
      <c r="S94" s="119">
        <f t="shared" si="8"/>
        <v>0</v>
      </c>
      <c r="T94" s="170"/>
      <c r="U94" s="106"/>
      <c r="V94" s="107"/>
      <c r="W94" s="44">
        <f t="shared" si="7"/>
        <v>0</v>
      </c>
      <c r="X94" s="41" t="s">
        <v>113</v>
      </c>
      <c r="Y94" s="73">
        <v>511200</v>
      </c>
      <c r="Z94" s="41" t="s">
        <v>84</v>
      </c>
      <c r="AA94" s="83" t="s">
        <v>161</v>
      </c>
      <c r="AB94" s="54" t="s">
        <v>44</v>
      </c>
    </row>
    <row r="95" spans="1:56" ht="63.75" customHeight="1" x14ac:dyDescent="0.2">
      <c r="A95" s="38" t="s">
        <v>225</v>
      </c>
      <c r="B95" s="40" t="s">
        <v>350</v>
      </c>
      <c r="C95" s="39" t="s">
        <v>356</v>
      </c>
      <c r="D95" s="43">
        <v>360000</v>
      </c>
      <c r="E95" s="45">
        <f t="shared" si="5"/>
        <v>360000</v>
      </c>
      <c r="F95" s="94"/>
      <c r="G95" s="178"/>
      <c r="H95" s="108">
        <v>40000</v>
      </c>
      <c r="I95" s="108">
        <v>40000</v>
      </c>
      <c r="J95" s="119">
        <f t="shared" si="6"/>
        <v>80000</v>
      </c>
      <c r="K95" s="106"/>
      <c r="L95" s="106"/>
      <c r="M95" s="106"/>
      <c r="N95" s="106"/>
      <c r="O95" s="106"/>
      <c r="P95" s="106"/>
      <c r="Q95" s="106"/>
      <c r="R95" s="108"/>
      <c r="S95" s="119">
        <f t="shared" si="8"/>
        <v>0</v>
      </c>
      <c r="T95" s="170"/>
      <c r="U95" s="106">
        <v>140000</v>
      </c>
      <c r="V95" s="106">
        <v>140000</v>
      </c>
      <c r="W95" s="44">
        <f t="shared" si="7"/>
        <v>280000</v>
      </c>
      <c r="X95" s="41" t="s">
        <v>94</v>
      </c>
      <c r="Y95" s="57" t="s">
        <v>442</v>
      </c>
      <c r="Z95" s="41" t="s">
        <v>84</v>
      </c>
      <c r="AA95" s="63" t="s">
        <v>197</v>
      </c>
      <c r="AB95" s="54" t="s">
        <v>44</v>
      </c>
    </row>
    <row r="96" spans="1:56" ht="56.25" customHeight="1" x14ac:dyDescent="0.2">
      <c r="A96" s="38" t="s">
        <v>225</v>
      </c>
      <c r="B96" s="59" t="s">
        <v>358</v>
      </c>
      <c r="C96" s="39" t="s">
        <v>360</v>
      </c>
      <c r="D96" s="43">
        <v>854830</v>
      </c>
      <c r="E96" s="45">
        <f t="shared" si="5"/>
        <v>854830</v>
      </c>
      <c r="F96" s="43"/>
      <c r="G96" s="169"/>
      <c r="H96" s="106">
        <v>328000</v>
      </c>
      <c r="I96" s="106">
        <v>391310</v>
      </c>
      <c r="J96" s="119">
        <f t="shared" si="6"/>
        <v>719310</v>
      </c>
      <c r="K96" s="106"/>
      <c r="L96" s="106"/>
      <c r="M96" s="106"/>
      <c r="N96" s="106"/>
      <c r="O96" s="106"/>
      <c r="P96" s="106"/>
      <c r="Q96" s="106"/>
      <c r="R96" s="106"/>
      <c r="S96" s="119">
        <f t="shared" si="8"/>
        <v>0</v>
      </c>
      <c r="T96" s="170"/>
      <c r="U96" s="106">
        <v>60000</v>
      </c>
      <c r="V96" s="106">
        <v>75520</v>
      </c>
      <c r="W96" s="44">
        <f t="shared" si="7"/>
        <v>135520</v>
      </c>
      <c r="X96" s="41" t="s">
        <v>96</v>
      </c>
      <c r="Y96" s="57" t="s">
        <v>442</v>
      </c>
      <c r="Z96" s="61" t="s">
        <v>84</v>
      </c>
      <c r="AA96" s="56" t="s">
        <v>206</v>
      </c>
      <c r="AB96" s="54" t="s">
        <v>44</v>
      </c>
    </row>
    <row r="97" spans="1:56" ht="109.5" customHeight="1" x14ac:dyDescent="0.2">
      <c r="A97" s="38" t="s">
        <v>225</v>
      </c>
      <c r="B97" s="66" t="s">
        <v>494</v>
      </c>
      <c r="C97" s="39" t="s">
        <v>376</v>
      </c>
      <c r="D97" s="43">
        <v>10000</v>
      </c>
      <c r="E97" s="45">
        <f t="shared" si="5"/>
        <v>20000</v>
      </c>
      <c r="F97" s="60"/>
      <c r="G97" s="169">
        <v>1500</v>
      </c>
      <c r="H97" s="106"/>
      <c r="I97" s="107"/>
      <c r="J97" s="119">
        <f t="shared" si="6"/>
        <v>0</v>
      </c>
      <c r="K97" s="106"/>
      <c r="L97" s="106">
        <v>5000</v>
      </c>
      <c r="M97" s="106"/>
      <c r="N97" s="106"/>
      <c r="O97" s="106"/>
      <c r="P97" s="106"/>
      <c r="Q97" s="106"/>
      <c r="R97" s="106">
        <v>5000</v>
      </c>
      <c r="S97" s="119">
        <f t="shared" si="8"/>
        <v>10000</v>
      </c>
      <c r="T97" s="170">
        <v>12000</v>
      </c>
      <c r="U97" s="106">
        <v>10000</v>
      </c>
      <c r="V97" s="107"/>
      <c r="W97" s="44">
        <f t="shared" si="7"/>
        <v>20000</v>
      </c>
      <c r="X97" s="41" t="s">
        <v>114</v>
      </c>
      <c r="Y97" s="57" t="s">
        <v>442</v>
      </c>
      <c r="Z97" s="41" t="s">
        <v>84</v>
      </c>
      <c r="AA97" s="63" t="s">
        <v>444</v>
      </c>
      <c r="AB97" s="54" t="s">
        <v>44</v>
      </c>
    </row>
    <row r="98" spans="1:56" s="98" customFormat="1" ht="47.25" customHeight="1" x14ac:dyDescent="0.2">
      <c r="A98" s="38" t="s">
        <v>225</v>
      </c>
      <c r="B98" s="40" t="s">
        <v>377</v>
      </c>
      <c r="C98" s="39" t="s">
        <v>359</v>
      </c>
      <c r="D98" s="43">
        <v>60000</v>
      </c>
      <c r="E98" s="45">
        <f t="shared" si="5"/>
        <v>60000</v>
      </c>
      <c r="F98" s="94"/>
      <c r="G98" s="178"/>
      <c r="H98" s="108">
        <v>30000</v>
      </c>
      <c r="I98" s="108"/>
      <c r="J98" s="119">
        <f t="shared" si="6"/>
        <v>30000</v>
      </c>
      <c r="K98" s="106"/>
      <c r="L98" s="106"/>
      <c r="M98" s="106"/>
      <c r="N98" s="106"/>
      <c r="O98" s="106"/>
      <c r="P98" s="106"/>
      <c r="Q98" s="106"/>
      <c r="R98" s="108"/>
      <c r="S98" s="119">
        <f t="shared" si="8"/>
        <v>0</v>
      </c>
      <c r="T98" s="170"/>
      <c r="U98" s="108">
        <v>30000</v>
      </c>
      <c r="V98" s="107"/>
      <c r="W98" s="44">
        <f t="shared" si="7"/>
        <v>30000</v>
      </c>
      <c r="X98" s="41" t="s">
        <v>115</v>
      </c>
      <c r="Y98" s="57" t="s">
        <v>442</v>
      </c>
      <c r="Z98" s="41" t="s">
        <v>84</v>
      </c>
      <c r="AA98" s="63" t="s">
        <v>197</v>
      </c>
      <c r="AB98" s="54" t="s">
        <v>44</v>
      </c>
    </row>
    <row r="99" spans="1:56" s="232" customFormat="1" ht="97.5" customHeight="1" x14ac:dyDescent="0.2">
      <c r="A99" s="58" t="s">
        <v>81</v>
      </c>
      <c r="B99" s="59" t="s">
        <v>362</v>
      </c>
      <c r="C99" s="64" t="s">
        <v>361</v>
      </c>
      <c r="D99" s="60">
        <v>15000</v>
      </c>
      <c r="E99" s="45">
        <f t="shared" si="5"/>
        <v>15000</v>
      </c>
      <c r="F99" s="60"/>
      <c r="G99" s="169"/>
      <c r="H99" s="108">
        <v>15000</v>
      </c>
      <c r="I99" s="111"/>
      <c r="J99" s="119">
        <f t="shared" si="6"/>
        <v>15000</v>
      </c>
      <c r="K99" s="108"/>
      <c r="L99" s="108"/>
      <c r="M99" s="108"/>
      <c r="N99" s="108"/>
      <c r="O99" s="108"/>
      <c r="P99" s="108"/>
      <c r="Q99" s="108"/>
      <c r="R99" s="108"/>
      <c r="S99" s="119">
        <f>SUM(K99:R99)</f>
        <v>0</v>
      </c>
      <c r="T99" s="170"/>
      <c r="U99" s="108"/>
      <c r="V99" s="111"/>
      <c r="W99" s="44">
        <f t="shared" si="7"/>
        <v>0</v>
      </c>
      <c r="X99" s="61" t="s">
        <v>204</v>
      </c>
      <c r="Y99" s="57" t="s">
        <v>61</v>
      </c>
      <c r="Z99" s="61" t="s">
        <v>84</v>
      </c>
      <c r="AA99" s="63">
        <v>2016</v>
      </c>
      <c r="AB99" s="62" t="s">
        <v>44</v>
      </c>
    </row>
    <row r="100" spans="1:56" ht="82.5" customHeight="1" x14ac:dyDescent="0.2">
      <c r="A100" s="146" t="s">
        <v>226</v>
      </c>
      <c r="B100" s="78" t="s">
        <v>249</v>
      </c>
      <c r="C100" s="81" t="s">
        <v>374</v>
      </c>
      <c r="D100" s="76">
        <v>3031540</v>
      </c>
      <c r="E100" s="205">
        <f t="shared" si="5"/>
        <v>3031540</v>
      </c>
      <c r="F100" s="136">
        <v>449840</v>
      </c>
      <c r="G100" s="176">
        <v>35599</v>
      </c>
      <c r="H100" s="147"/>
      <c r="I100" s="148"/>
      <c r="J100" s="149">
        <f t="shared" si="6"/>
        <v>449840</v>
      </c>
      <c r="K100" s="150">
        <v>272416</v>
      </c>
      <c r="L100" s="150"/>
      <c r="M100" s="150"/>
      <c r="N100" s="150"/>
      <c r="O100" s="150">
        <v>97790</v>
      </c>
      <c r="P100" s="150">
        <v>171133</v>
      </c>
      <c r="Q100" s="150"/>
      <c r="R100" s="150"/>
      <c r="S100" s="149">
        <f t="shared" si="8"/>
        <v>541339</v>
      </c>
      <c r="T100" s="184">
        <v>188468</v>
      </c>
      <c r="U100" s="122">
        <v>2040361</v>
      </c>
      <c r="V100" s="148"/>
      <c r="W100" s="206">
        <f t="shared" si="7"/>
        <v>2581700</v>
      </c>
      <c r="X100" s="79" t="s">
        <v>116</v>
      </c>
      <c r="Y100" s="151" t="s">
        <v>211</v>
      </c>
      <c r="Z100" s="152" t="s">
        <v>191</v>
      </c>
      <c r="AA100" s="153" t="s">
        <v>161</v>
      </c>
      <c r="AB100" s="154" t="s">
        <v>44</v>
      </c>
    </row>
    <row r="101" spans="1:56" s="93" customFormat="1" ht="72" x14ac:dyDescent="0.2">
      <c r="A101" s="38" t="s">
        <v>226</v>
      </c>
      <c r="B101" s="40" t="s">
        <v>495</v>
      </c>
      <c r="C101" s="39" t="s">
        <v>378</v>
      </c>
      <c r="D101" s="43">
        <v>3600000</v>
      </c>
      <c r="E101" s="45">
        <f t="shared" si="5"/>
        <v>2999900</v>
      </c>
      <c r="F101" s="60"/>
      <c r="G101" s="169"/>
      <c r="H101" s="109">
        <v>500000</v>
      </c>
      <c r="I101" s="107"/>
      <c r="J101" s="119">
        <f t="shared" si="6"/>
        <v>500000</v>
      </c>
      <c r="K101" s="108"/>
      <c r="L101" s="106"/>
      <c r="M101" s="106"/>
      <c r="N101" s="106"/>
      <c r="O101" s="106"/>
      <c r="P101" s="108"/>
      <c r="Q101" s="106"/>
      <c r="R101" s="106"/>
      <c r="S101" s="119">
        <f t="shared" si="8"/>
        <v>0</v>
      </c>
      <c r="T101" s="170"/>
      <c r="U101" s="106">
        <v>2499900</v>
      </c>
      <c r="V101" s="107"/>
      <c r="W101" s="44">
        <f t="shared" si="7"/>
        <v>2499900</v>
      </c>
      <c r="X101" s="41" t="s">
        <v>116</v>
      </c>
      <c r="Y101" s="73" t="s">
        <v>496</v>
      </c>
      <c r="Z101" s="61" t="s">
        <v>191</v>
      </c>
      <c r="AA101" s="63" t="s">
        <v>200</v>
      </c>
      <c r="AB101" s="54" t="s">
        <v>44</v>
      </c>
      <c r="AC101" s="98"/>
      <c r="AD101" s="98"/>
      <c r="AE101" s="98"/>
      <c r="AF101" s="98"/>
      <c r="AG101" s="98"/>
      <c r="AH101" s="98"/>
      <c r="AI101" s="98"/>
      <c r="AJ101" s="98"/>
      <c r="AK101" s="98"/>
      <c r="AL101" s="98"/>
      <c r="AM101" s="98"/>
      <c r="AN101" s="98"/>
      <c r="AO101" s="98"/>
      <c r="AP101" s="98"/>
      <c r="AQ101" s="98"/>
      <c r="AR101" s="98"/>
      <c r="AS101" s="98"/>
      <c r="AT101" s="98"/>
      <c r="AU101" s="98"/>
      <c r="AV101" s="98"/>
      <c r="AW101" s="98"/>
      <c r="AX101" s="98"/>
      <c r="AY101" s="98"/>
      <c r="AZ101" s="98"/>
      <c r="BA101" s="98"/>
      <c r="BB101" s="98"/>
      <c r="BC101" s="98"/>
      <c r="BD101" s="98"/>
    </row>
    <row r="102" spans="1:56" ht="79.5" customHeight="1" x14ac:dyDescent="0.2">
      <c r="A102" s="58" t="s">
        <v>226</v>
      </c>
      <c r="B102" s="59" t="s">
        <v>497</v>
      </c>
      <c r="C102" s="129" t="s">
        <v>368</v>
      </c>
      <c r="D102" s="60">
        <v>4185480</v>
      </c>
      <c r="E102" s="45">
        <f t="shared" si="5"/>
        <v>2674837</v>
      </c>
      <c r="F102" s="60">
        <v>340405</v>
      </c>
      <c r="G102" s="169">
        <v>109056</v>
      </c>
      <c r="H102" s="108"/>
      <c r="I102" s="111"/>
      <c r="J102" s="119">
        <f t="shared" si="6"/>
        <v>340405</v>
      </c>
      <c r="K102" s="108">
        <v>964481</v>
      </c>
      <c r="L102" s="108"/>
      <c r="M102" s="108"/>
      <c r="N102" s="108"/>
      <c r="O102" s="108">
        <v>289344</v>
      </c>
      <c r="P102" s="108">
        <v>675136</v>
      </c>
      <c r="Q102" s="108"/>
      <c r="R102" s="108"/>
      <c r="S102" s="119">
        <f t="shared" si="8"/>
        <v>1928961</v>
      </c>
      <c r="T102" s="170">
        <v>599548</v>
      </c>
      <c r="U102" s="108">
        <v>405471</v>
      </c>
      <c r="V102" s="111"/>
      <c r="W102" s="44">
        <f t="shared" si="7"/>
        <v>2334432</v>
      </c>
      <c r="X102" s="61" t="s">
        <v>117</v>
      </c>
      <c r="Y102" s="130" t="s">
        <v>212</v>
      </c>
      <c r="Z102" s="61" t="s">
        <v>191</v>
      </c>
      <c r="AA102" s="63" t="s">
        <v>200</v>
      </c>
      <c r="AB102" s="62" t="s">
        <v>44</v>
      </c>
    </row>
    <row r="103" spans="1:56" ht="103.5" customHeight="1" x14ac:dyDescent="0.2">
      <c r="A103" s="38" t="s">
        <v>226</v>
      </c>
      <c r="B103" s="40" t="s">
        <v>250</v>
      </c>
      <c r="C103" s="39" t="s">
        <v>369</v>
      </c>
      <c r="D103" s="43">
        <v>5965280</v>
      </c>
      <c r="E103" s="45">
        <f t="shared" si="5"/>
        <v>3465054</v>
      </c>
      <c r="F103" s="60"/>
      <c r="G103" s="169"/>
      <c r="H103" s="60">
        <v>488960</v>
      </c>
      <c r="I103" s="107"/>
      <c r="J103" s="119">
        <f t="shared" si="6"/>
        <v>488960</v>
      </c>
      <c r="K103" s="108"/>
      <c r="L103" s="108"/>
      <c r="M103" s="108"/>
      <c r="N103" s="108"/>
      <c r="O103" s="108"/>
      <c r="P103" s="108"/>
      <c r="Q103" s="106"/>
      <c r="R103" s="106"/>
      <c r="S103" s="119">
        <f t="shared" si="8"/>
        <v>0</v>
      </c>
      <c r="T103" s="170"/>
      <c r="U103" s="106">
        <v>2976094</v>
      </c>
      <c r="V103" s="107"/>
      <c r="W103" s="44">
        <f t="shared" si="7"/>
        <v>2976094</v>
      </c>
      <c r="X103" s="41" t="s">
        <v>116</v>
      </c>
      <c r="Y103" s="130" t="s">
        <v>213</v>
      </c>
      <c r="Z103" s="61" t="s">
        <v>191</v>
      </c>
      <c r="AA103" s="63" t="s">
        <v>161</v>
      </c>
      <c r="AB103" s="54" t="s">
        <v>44</v>
      </c>
    </row>
    <row r="104" spans="1:56" ht="156.75" customHeight="1" x14ac:dyDescent="0.2">
      <c r="A104" s="38" t="s">
        <v>226</v>
      </c>
      <c r="B104" s="40" t="s">
        <v>508</v>
      </c>
      <c r="C104" s="39" t="s">
        <v>118</v>
      </c>
      <c r="D104" s="43">
        <v>800000</v>
      </c>
      <c r="E104" s="45">
        <f t="shared" si="5"/>
        <v>800000</v>
      </c>
      <c r="F104" s="109">
        <v>80000</v>
      </c>
      <c r="G104" s="170">
        <v>0</v>
      </c>
      <c r="H104" s="109">
        <v>80000</v>
      </c>
      <c r="I104" s="109"/>
      <c r="J104" s="119">
        <f t="shared" si="6"/>
        <v>160000</v>
      </c>
      <c r="K104" s="106"/>
      <c r="L104" s="106"/>
      <c r="M104" s="106"/>
      <c r="N104" s="106"/>
      <c r="O104" s="106"/>
      <c r="P104" s="108"/>
      <c r="Q104" s="108"/>
      <c r="R104" s="106"/>
      <c r="S104" s="119">
        <f t="shared" si="8"/>
        <v>0</v>
      </c>
      <c r="T104" s="170"/>
      <c r="U104" s="106">
        <v>320000</v>
      </c>
      <c r="V104" s="106">
        <v>320000</v>
      </c>
      <c r="W104" s="44">
        <f t="shared" si="7"/>
        <v>640000</v>
      </c>
      <c r="X104" s="41" t="s">
        <v>116</v>
      </c>
      <c r="Y104" s="130">
        <v>511700</v>
      </c>
      <c r="Z104" s="61" t="s">
        <v>191</v>
      </c>
      <c r="AA104" s="56" t="s">
        <v>218</v>
      </c>
      <c r="AB104" s="54" t="s">
        <v>44</v>
      </c>
    </row>
    <row r="105" spans="1:56" ht="138.75" customHeight="1" x14ac:dyDescent="0.2">
      <c r="A105" s="38" t="s">
        <v>226</v>
      </c>
      <c r="B105" s="40" t="s">
        <v>363</v>
      </c>
      <c r="C105" s="39" t="s">
        <v>384</v>
      </c>
      <c r="D105" s="60">
        <v>15000000</v>
      </c>
      <c r="E105" s="45">
        <f t="shared" si="5"/>
        <v>4500000</v>
      </c>
      <c r="F105" s="43"/>
      <c r="G105" s="169"/>
      <c r="H105" s="106"/>
      <c r="I105" s="107"/>
      <c r="J105" s="119">
        <f t="shared" si="6"/>
        <v>0</v>
      </c>
      <c r="K105" s="108">
        <v>750000</v>
      </c>
      <c r="L105" s="108"/>
      <c r="M105" s="108"/>
      <c r="N105" s="108">
        <v>750000</v>
      </c>
      <c r="O105" s="106"/>
      <c r="P105" s="106"/>
      <c r="Q105" s="106"/>
      <c r="R105" s="106"/>
      <c r="S105" s="119">
        <f>SUM(K105:R105)</f>
        <v>1500000</v>
      </c>
      <c r="T105" s="170">
        <v>156800</v>
      </c>
      <c r="U105" s="106">
        <v>1500000</v>
      </c>
      <c r="V105" s="106">
        <v>1500000</v>
      </c>
      <c r="W105" s="44">
        <f t="shared" si="7"/>
        <v>4500000</v>
      </c>
      <c r="X105" s="41" t="s">
        <v>119</v>
      </c>
      <c r="Y105" s="82" t="s">
        <v>120</v>
      </c>
      <c r="Z105" s="61" t="s">
        <v>191</v>
      </c>
      <c r="AA105" s="63" t="s">
        <v>444</v>
      </c>
      <c r="AB105" s="54" t="s">
        <v>44</v>
      </c>
    </row>
    <row r="106" spans="1:56" ht="108" customHeight="1" x14ac:dyDescent="0.2">
      <c r="A106" s="38" t="s">
        <v>226</v>
      </c>
      <c r="B106" s="40" t="s">
        <v>364</v>
      </c>
      <c r="C106" s="100" t="s">
        <v>383</v>
      </c>
      <c r="D106" s="60">
        <v>8000000</v>
      </c>
      <c r="E106" s="45">
        <f t="shared" si="5"/>
        <v>2400000</v>
      </c>
      <c r="F106" s="43"/>
      <c r="G106" s="169"/>
      <c r="H106" s="106"/>
      <c r="I106" s="107"/>
      <c r="J106" s="119">
        <f t="shared" si="6"/>
        <v>0</v>
      </c>
      <c r="K106" s="108">
        <v>400000</v>
      </c>
      <c r="L106" s="108"/>
      <c r="M106" s="108"/>
      <c r="N106" s="108">
        <v>400000</v>
      </c>
      <c r="O106" s="106"/>
      <c r="P106" s="106"/>
      <c r="Q106" s="106"/>
      <c r="R106" s="106"/>
      <c r="S106" s="119">
        <f t="shared" si="8"/>
        <v>800000</v>
      </c>
      <c r="T106" s="170">
        <v>1044700</v>
      </c>
      <c r="U106" s="106">
        <v>800000</v>
      </c>
      <c r="V106" s="106">
        <v>800000</v>
      </c>
      <c r="W106" s="44">
        <f t="shared" si="7"/>
        <v>2400000</v>
      </c>
      <c r="X106" s="41" t="s">
        <v>119</v>
      </c>
      <c r="Y106" s="82" t="s">
        <v>120</v>
      </c>
      <c r="Z106" s="61" t="s">
        <v>191</v>
      </c>
      <c r="AA106" s="63" t="s">
        <v>444</v>
      </c>
      <c r="AB106" s="54" t="s">
        <v>44</v>
      </c>
    </row>
    <row r="107" spans="1:56" ht="138.75" customHeight="1" x14ac:dyDescent="0.2">
      <c r="A107" s="38" t="s">
        <v>226</v>
      </c>
      <c r="B107" s="40" t="s">
        <v>251</v>
      </c>
      <c r="C107" s="39" t="s">
        <v>381</v>
      </c>
      <c r="D107" s="60">
        <v>10000000</v>
      </c>
      <c r="E107" s="45">
        <f t="shared" si="5"/>
        <v>5500000</v>
      </c>
      <c r="F107" s="43"/>
      <c r="G107" s="169"/>
      <c r="H107" s="106"/>
      <c r="I107" s="107"/>
      <c r="J107" s="119">
        <f t="shared" si="6"/>
        <v>0</v>
      </c>
      <c r="K107" s="108">
        <v>500000</v>
      </c>
      <c r="L107" s="108"/>
      <c r="M107" s="108"/>
      <c r="N107" s="108">
        <v>500000</v>
      </c>
      <c r="O107" s="106"/>
      <c r="P107" s="106"/>
      <c r="Q107" s="106"/>
      <c r="R107" s="106"/>
      <c r="S107" s="119">
        <f t="shared" si="8"/>
        <v>1000000</v>
      </c>
      <c r="T107" s="170">
        <v>114000</v>
      </c>
      <c r="U107" s="106">
        <v>2000000</v>
      </c>
      <c r="V107" s="106">
        <v>2500000</v>
      </c>
      <c r="W107" s="44">
        <f t="shared" si="7"/>
        <v>5500000</v>
      </c>
      <c r="X107" s="41" t="s">
        <v>119</v>
      </c>
      <c r="Y107" s="82" t="s">
        <v>120</v>
      </c>
      <c r="Z107" s="61" t="s">
        <v>191</v>
      </c>
      <c r="AA107" s="63" t="s">
        <v>444</v>
      </c>
      <c r="AB107" s="54" t="s">
        <v>44</v>
      </c>
    </row>
    <row r="108" spans="1:56" ht="125.25" customHeight="1" x14ac:dyDescent="0.2">
      <c r="A108" s="38" t="s">
        <v>226</v>
      </c>
      <c r="B108" s="40" t="s">
        <v>365</v>
      </c>
      <c r="C108" s="39" t="s">
        <v>498</v>
      </c>
      <c r="D108" s="60">
        <v>5000000</v>
      </c>
      <c r="E108" s="45">
        <f t="shared" si="5"/>
        <v>1800000</v>
      </c>
      <c r="F108" s="43"/>
      <c r="G108" s="169"/>
      <c r="H108" s="106"/>
      <c r="I108" s="107"/>
      <c r="J108" s="119">
        <f t="shared" si="6"/>
        <v>0</v>
      </c>
      <c r="K108" s="108">
        <v>250000</v>
      </c>
      <c r="L108" s="108"/>
      <c r="M108" s="108"/>
      <c r="N108" s="108">
        <v>250000</v>
      </c>
      <c r="O108" s="106"/>
      <c r="P108" s="106"/>
      <c r="Q108" s="106"/>
      <c r="R108" s="106"/>
      <c r="S108" s="119">
        <f t="shared" si="8"/>
        <v>500000</v>
      </c>
      <c r="T108" s="170">
        <v>22000</v>
      </c>
      <c r="U108" s="106">
        <v>500000</v>
      </c>
      <c r="V108" s="106">
        <v>800000</v>
      </c>
      <c r="W108" s="44">
        <f t="shared" si="7"/>
        <v>1800000</v>
      </c>
      <c r="X108" s="41" t="s">
        <v>119</v>
      </c>
      <c r="Y108" s="82" t="s">
        <v>120</v>
      </c>
      <c r="Z108" s="61" t="s">
        <v>191</v>
      </c>
      <c r="AA108" s="63" t="s">
        <v>444</v>
      </c>
      <c r="AB108" s="54" t="s">
        <v>44</v>
      </c>
    </row>
    <row r="109" spans="1:56" ht="87.75" customHeight="1" x14ac:dyDescent="0.2">
      <c r="A109" s="38" t="s">
        <v>226</v>
      </c>
      <c r="B109" s="40" t="s">
        <v>366</v>
      </c>
      <c r="C109" s="39" t="s">
        <v>382</v>
      </c>
      <c r="D109" s="60">
        <v>4000000</v>
      </c>
      <c r="E109" s="45">
        <f t="shared" si="5"/>
        <v>1400000</v>
      </c>
      <c r="F109" s="43"/>
      <c r="G109" s="169"/>
      <c r="H109" s="106"/>
      <c r="I109" s="107"/>
      <c r="J109" s="119">
        <f t="shared" si="6"/>
        <v>0</v>
      </c>
      <c r="K109" s="108">
        <v>200000</v>
      </c>
      <c r="L109" s="108"/>
      <c r="M109" s="108"/>
      <c r="N109" s="108">
        <v>200000</v>
      </c>
      <c r="O109" s="106"/>
      <c r="P109" s="106"/>
      <c r="Q109" s="106"/>
      <c r="R109" s="106"/>
      <c r="S109" s="119">
        <f t="shared" si="8"/>
        <v>400000</v>
      </c>
      <c r="T109" s="170">
        <v>15670</v>
      </c>
      <c r="U109" s="106">
        <v>400000</v>
      </c>
      <c r="V109" s="106">
        <v>600000</v>
      </c>
      <c r="W109" s="44">
        <f t="shared" si="7"/>
        <v>1400000</v>
      </c>
      <c r="X109" s="41" t="s">
        <v>119</v>
      </c>
      <c r="Y109" s="82" t="s">
        <v>120</v>
      </c>
      <c r="Z109" s="61" t="s">
        <v>191</v>
      </c>
      <c r="AA109" s="63" t="s">
        <v>444</v>
      </c>
      <c r="AB109" s="54" t="s">
        <v>44</v>
      </c>
    </row>
    <row r="110" spans="1:56" s="98" customFormat="1" ht="51.75" customHeight="1" x14ac:dyDescent="0.2">
      <c r="A110" s="58" t="s">
        <v>226</v>
      </c>
      <c r="B110" s="204" t="s">
        <v>153</v>
      </c>
      <c r="C110" s="129" t="s">
        <v>367</v>
      </c>
      <c r="D110" s="60">
        <v>5200000</v>
      </c>
      <c r="E110" s="45">
        <f t="shared" si="5"/>
        <v>2720000</v>
      </c>
      <c r="F110" s="60">
        <v>20000</v>
      </c>
      <c r="G110" s="169"/>
      <c r="H110" s="108"/>
      <c r="I110" s="111"/>
      <c r="J110" s="119">
        <f t="shared" si="6"/>
        <v>20000</v>
      </c>
      <c r="K110" s="108"/>
      <c r="L110" s="108">
        <v>2700000</v>
      </c>
      <c r="M110" s="108"/>
      <c r="N110" s="108"/>
      <c r="O110" s="108"/>
      <c r="P110" s="108"/>
      <c r="Q110" s="108"/>
      <c r="R110" s="108"/>
      <c r="S110" s="119">
        <f t="shared" si="8"/>
        <v>2700000</v>
      </c>
      <c r="T110" s="170">
        <v>520000</v>
      </c>
      <c r="U110" s="108">
        <v>0</v>
      </c>
      <c r="V110" s="111"/>
      <c r="W110" s="44">
        <f t="shared" si="7"/>
        <v>2700000</v>
      </c>
      <c r="X110" s="132" t="s">
        <v>57</v>
      </c>
      <c r="Y110" s="130" t="s">
        <v>215</v>
      </c>
      <c r="Z110" s="61" t="s">
        <v>191</v>
      </c>
      <c r="AA110" s="131" t="s">
        <v>161</v>
      </c>
      <c r="AB110" s="62" t="s">
        <v>44</v>
      </c>
    </row>
    <row r="111" spans="1:56" ht="81" customHeight="1" x14ac:dyDescent="0.2">
      <c r="A111" s="38" t="s">
        <v>226</v>
      </c>
      <c r="B111" s="59" t="s">
        <v>162</v>
      </c>
      <c r="C111" s="39" t="s">
        <v>379</v>
      </c>
      <c r="D111" s="43">
        <v>1032000</v>
      </c>
      <c r="E111" s="45">
        <f t="shared" si="5"/>
        <v>1032000</v>
      </c>
      <c r="F111" s="60"/>
      <c r="G111" s="169"/>
      <c r="H111" s="60">
        <v>100000</v>
      </c>
      <c r="I111" s="107"/>
      <c r="J111" s="119">
        <f t="shared" si="6"/>
        <v>100000</v>
      </c>
      <c r="K111" s="106"/>
      <c r="L111" s="108"/>
      <c r="M111" s="106"/>
      <c r="N111" s="106"/>
      <c r="O111" s="106"/>
      <c r="P111" s="106"/>
      <c r="Q111" s="106"/>
      <c r="R111" s="106"/>
      <c r="S111" s="119">
        <f t="shared" si="8"/>
        <v>0</v>
      </c>
      <c r="T111" s="170"/>
      <c r="U111" s="108">
        <v>932000</v>
      </c>
      <c r="V111" s="107"/>
      <c r="W111" s="44">
        <f t="shared" si="7"/>
        <v>932000</v>
      </c>
      <c r="X111" s="41" t="s">
        <v>121</v>
      </c>
      <c r="Y111" s="73" t="s">
        <v>216</v>
      </c>
      <c r="Z111" s="61" t="s">
        <v>191</v>
      </c>
      <c r="AA111" s="131" t="s">
        <v>199</v>
      </c>
      <c r="AB111" s="54" t="s">
        <v>44</v>
      </c>
    </row>
    <row r="112" spans="1:56" s="98" customFormat="1" ht="106.5" customHeight="1" x14ac:dyDescent="0.2">
      <c r="A112" s="58" t="s">
        <v>225</v>
      </c>
      <c r="B112" s="59" t="s">
        <v>163</v>
      </c>
      <c r="C112" s="64" t="s">
        <v>122</v>
      </c>
      <c r="D112" s="60">
        <v>15000</v>
      </c>
      <c r="E112" s="45">
        <f t="shared" si="5"/>
        <v>15000</v>
      </c>
      <c r="F112" s="60"/>
      <c r="G112" s="169"/>
      <c r="H112" s="108">
        <v>3000</v>
      </c>
      <c r="I112" s="111"/>
      <c r="J112" s="119">
        <f t="shared" si="6"/>
        <v>3000</v>
      </c>
      <c r="K112" s="108"/>
      <c r="L112" s="108"/>
      <c r="M112" s="108"/>
      <c r="N112" s="108"/>
      <c r="O112" s="108"/>
      <c r="P112" s="108"/>
      <c r="Q112" s="108"/>
      <c r="R112" s="108"/>
      <c r="S112" s="119">
        <f t="shared" si="8"/>
        <v>0</v>
      </c>
      <c r="T112" s="170"/>
      <c r="U112" s="108">
        <v>5000</v>
      </c>
      <c r="V112" s="108">
        <v>7000</v>
      </c>
      <c r="W112" s="44">
        <f t="shared" si="7"/>
        <v>12000</v>
      </c>
      <c r="X112" s="61" t="s">
        <v>123</v>
      </c>
      <c r="Y112" s="57" t="s">
        <v>61</v>
      </c>
      <c r="Z112" s="61" t="s">
        <v>68</v>
      </c>
      <c r="AA112" s="63" t="s">
        <v>499</v>
      </c>
      <c r="AB112" s="62" t="s">
        <v>44</v>
      </c>
    </row>
    <row r="113" spans="1:28" s="231" customFormat="1" ht="106.5" customHeight="1" thickBot="1" x14ac:dyDescent="0.25">
      <c r="A113" s="220" t="s">
        <v>225</v>
      </c>
      <c r="B113" s="221" t="s">
        <v>171</v>
      </c>
      <c r="C113" s="222" t="s">
        <v>124</v>
      </c>
      <c r="D113" s="223">
        <v>10000</v>
      </c>
      <c r="E113" s="224">
        <f t="shared" si="5"/>
        <v>4000</v>
      </c>
      <c r="F113" s="158"/>
      <c r="G113" s="179"/>
      <c r="H113" s="225">
        <v>2000</v>
      </c>
      <c r="I113" s="226"/>
      <c r="J113" s="160">
        <f t="shared" si="6"/>
        <v>2000</v>
      </c>
      <c r="K113" s="225"/>
      <c r="L113" s="225"/>
      <c r="M113" s="225"/>
      <c r="N113" s="225"/>
      <c r="O113" s="225"/>
      <c r="P113" s="225"/>
      <c r="Q113" s="159"/>
      <c r="R113" s="159"/>
      <c r="S113" s="160">
        <f t="shared" si="8"/>
        <v>0</v>
      </c>
      <c r="T113" s="183"/>
      <c r="U113" s="225">
        <v>2000</v>
      </c>
      <c r="V113" s="226"/>
      <c r="W113" s="227">
        <f t="shared" si="7"/>
        <v>2000</v>
      </c>
      <c r="X113" s="228" t="s">
        <v>123</v>
      </c>
      <c r="Y113" s="229" t="s">
        <v>61</v>
      </c>
      <c r="Z113" s="161" t="s">
        <v>68</v>
      </c>
      <c r="AA113" s="163" t="s">
        <v>218</v>
      </c>
      <c r="AB113" s="230" t="s">
        <v>44</v>
      </c>
    </row>
    <row r="114" spans="1:28" ht="90.75" customHeight="1" thickTop="1" x14ac:dyDescent="0.2">
      <c r="A114" s="214" t="s">
        <v>511</v>
      </c>
      <c r="B114" s="215" t="s">
        <v>512</v>
      </c>
      <c r="C114" s="216" t="s">
        <v>513</v>
      </c>
      <c r="D114" s="136">
        <v>978677</v>
      </c>
      <c r="E114" s="205">
        <f t="shared" si="5"/>
        <v>0</v>
      </c>
      <c r="F114" s="150"/>
      <c r="G114" s="184"/>
      <c r="H114" s="217"/>
      <c r="I114" s="217"/>
      <c r="J114" s="149">
        <f t="shared" si="6"/>
        <v>0</v>
      </c>
      <c r="K114" s="150"/>
      <c r="L114" s="150"/>
      <c r="M114" s="150"/>
      <c r="N114" s="150"/>
      <c r="O114" s="150"/>
      <c r="P114" s="150"/>
      <c r="Q114" s="150"/>
      <c r="R114" s="150"/>
      <c r="S114" s="218">
        <f t="shared" si="8"/>
        <v>0</v>
      </c>
      <c r="T114" s="184"/>
      <c r="U114" s="150"/>
      <c r="V114" s="217"/>
      <c r="W114" s="206">
        <f t="shared" si="7"/>
        <v>0</v>
      </c>
      <c r="X114" s="152" t="s">
        <v>514</v>
      </c>
      <c r="Y114" s="208" t="s">
        <v>61</v>
      </c>
      <c r="Z114" s="152" t="s">
        <v>515</v>
      </c>
      <c r="AA114" s="153">
        <v>2015</v>
      </c>
      <c r="AB114" s="219" t="s">
        <v>44</v>
      </c>
    </row>
    <row r="115" spans="1:28" ht="99" customHeight="1" x14ac:dyDescent="0.2">
      <c r="A115" s="58" t="s">
        <v>227</v>
      </c>
      <c r="B115" s="59" t="s">
        <v>164</v>
      </c>
      <c r="C115" s="129" t="s">
        <v>373</v>
      </c>
      <c r="D115" s="60">
        <v>3403150</v>
      </c>
      <c r="E115" s="45">
        <f t="shared" si="5"/>
        <v>2740694</v>
      </c>
      <c r="F115" s="60">
        <v>411104</v>
      </c>
      <c r="G115" s="169">
        <v>39905</v>
      </c>
      <c r="H115" s="108"/>
      <c r="I115" s="111"/>
      <c r="J115" s="119">
        <f t="shared" si="6"/>
        <v>411104</v>
      </c>
      <c r="K115" s="108">
        <v>1164795</v>
      </c>
      <c r="L115" s="108"/>
      <c r="M115" s="108"/>
      <c r="N115" s="108"/>
      <c r="O115" s="108">
        <v>349438</v>
      </c>
      <c r="P115" s="108">
        <v>815357</v>
      </c>
      <c r="Q115" s="108"/>
      <c r="R115" s="108"/>
      <c r="S115" s="119">
        <f t="shared" si="8"/>
        <v>2329590</v>
      </c>
      <c r="T115" s="170">
        <v>287399</v>
      </c>
      <c r="U115" s="108"/>
      <c r="V115" s="111"/>
      <c r="W115" s="44">
        <f t="shared" si="7"/>
        <v>2329590</v>
      </c>
      <c r="X115" s="61" t="s">
        <v>116</v>
      </c>
      <c r="Y115" s="130" t="s">
        <v>217</v>
      </c>
      <c r="Z115" s="61" t="s">
        <v>191</v>
      </c>
      <c r="AA115" s="131" t="s">
        <v>161</v>
      </c>
      <c r="AB115" s="62" t="s">
        <v>42</v>
      </c>
    </row>
    <row r="116" spans="1:28" ht="123" customHeight="1" x14ac:dyDescent="0.2">
      <c r="A116" s="58" t="s">
        <v>227</v>
      </c>
      <c r="B116" s="59" t="s">
        <v>154</v>
      </c>
      <c r="C116" s="129" t="s">
        <v>380</v>
      </c>
      <c r="D116" s="60">
        <v>3403150</v>
      </c>
      <c r="E116" s="45">
        <f t="shared" si="5"/>
        <v>3482913</v>
      </c>
      <c r="F116" s="60"/>
      <c r="G116" s="169"/>
      <c r="H116" s="108"/>
      <c r="I116" s="111"/>
      <c r="J116" s="119">
        <f t="shared" si="6"/>
        <v>0</v>
      </c>
      <c r="K116" s="108"/>
      <c r="L116" s="108"/>
      <c r="M116" s="108"/>
      <c r="N116" s="108"/>
      <c r="O116" s="108"/>
      <c r="P116" s="108"/>
      <c r="Q116" s="108"/>
      <c r="R116" s="108"/>
      <c r="S116" s="119">
        <f t="shared" si="8"/>
        <v>0</v>
      </c>
      <c r="T116" s="170"/>
      <c r="U116" s="108">
        <v>1781338</v>
      </c>
      <c r="V116" s="108">
        <v>1701575</v>
      </c>
      <c r="W116" s="44">
        <f t="shared" si="7"/>
        <v>3482913</v>
      </c>
      <c r="X116" s="61" t="s">
        <v>116</v>
      </c>
      <c r="Y116" s="130" t="s">
        <v>217</v>
      </c>
      <c r="Z116" s="61" t="s">
        <v>191</v>
      </c>
      <c r="AA116" s="131" t="s">
        <v>200</v>
      </c>
      <c r="AB116" s="62" t="s">
        <v>42</v>
      </c>
    </row>
    <row r="117" spans="1:28" ht="111" customHeight="1" x14ac:dyDescent="0.2">
      <c r="A117" s="58" t="s">
        <v>227</v>
      </c>
      <c r="B117" s="59" t="s">
        <v>172</v>
      </c>
      <c r="C117" s="129" t="s">
        <v>371</v>
      </c>
      <c r="D117" s="60">
        <v>7412600</v>
      </c>
      <c r="E117" s="45">
        <f t="shared" si="5"/>
        <v>7412600</v>
      </c>
      <c r="F117" s="60"/>
      <c r="G117" s="169"/>
      <c r="H117" s="108"/>
      <c r="I117" s="111"/>
      <c r="J117" s="119">
        <f t="shared" si="6"/>
        <v>0</v>
      </c>
      <c r="K117" s="108"/>
      <c r="L117" s="108"/>
      <c r="M117" s="108"/>
      <c r="N117" s="107"/>
      <c r="O117" s="108"/>
      <c r="P117" s="108"/>
      <c r="Q117" s="108"/>
      <c r="R117" s="108"/>
      <c r="S117" s="119">
        <f t="shared" si="8"/>
        <v>0</v>
      </c>
      <c r="T117" s="170"/>
      <c r="U117" s="108">
        <v>3706300</v>
      </c>
      <c r="V117" s="108">
        <v>3706300</v>
      </c>
      <c r="W117" s="44">
        <f t="shared" si="7"/>
        <v>7412600</v>
      </c>
      <c r="X117" s="61" t="s">
        <v>116</v>
      </c>
      <c r="Y117" s="130" t="s">
        <v>125</v>
      </c>
      <c r="Z117" s="61" t="s">
        <v>191</v>
      </c>
      <c r="AA117" s="131" t="s">
        <v>200</v>
      </c>
      <c r="AB117" s="62" t="s">
        <v>42</v>
      </c>
    </row>
    <row r="118" spans="1:28" ht="122.25" customHeight="1" x14ac:dyDescent="0.2">
      <c r="A118" s="58" t="s">
        <v>227</v>
      </c>
      <c r="B118" s="59" t="s">
        <v>173</v>
      </c>
      <c r="C118" s="129" t="s">
        <v>372</v>
      </c>
      <c r="D118" s="60">
        <v>3305360</v>
      </c>
      <c r="E118" s="45">
        <f t="shared" si="5"/>
        <v>3305360</v>
      </c>
      <c r="F118" s="60"/>
      <c r="G118" s="169"/>
      <c r="H118" s="108"/>
      <c r="I118" s="111"/>
      <c r="J118" s="119">
        <f t="shared" si="6"/>
        <v>0</v>
      </c>
      <c r="K118" s="108"/>
      <c r="L118" s="108"/>
      <c r="M118" s="108"/>
      <c r="O118" s="108"/>
      <c r="P118" s="108"/>
      <c r="Q118" s="108"/>
      <c r="R118" s="108"/>
      <c r="S118" s="119">
        <f t="shared" si="8"/>
        <v>0</v>
      </c>
      <c r="T118" s="170"/>
      <c r="U118" s="108">
        <v>1652680</v>
      </c>
      <c r="V118" s="108">
        <v>1652680</v>
      </c>
      <c r="W118" s="44">
        <f t="shared" si="7"/>
        <v>3305360</v>
      </c>
      <c r="X118" s="61" t="s">
        <v>116</v>
      </c>
      <c r="Y118" s="130" t="s">
        <v>125</v>
      </c>
      <c r="Z118" s="61" t="s">
        <v>191</v>
      </c>
      <c r="AA118" s="131" t="s">
        <v>200</v>
      </c>
      <c r="AB118" s="62" t="s">
        <v>42</v>
      </c>
    </row>
    <row r="119" spans="1:28" ht="102.75" customHeight="1" x14ac:dyDescent="0.2">
      <c r="A119" s="38" t="s">
        <v>227</v>
      </c>
      <c r="B119" s="40" t="s">
        <v>174</v>
      </c>
      <c r="C119" s="39" t="s">
        <v>165</v>
      </c>
      <c r="D119" s="60">
        <v>300000</v>
      </c>
      <c r="E119" s="45">
        <f t="shared" si="5"/>
        <v>120000</v>
      </c>
      <c r="F119" s="60"/>
      <c r="G119" s="169"/>
      <c r="H119" s="108"/>
      <c r="I119" s="137">
        <v>120000</v>
      </c>
      <c r="J119" s="119">
        <f t="shared" si="6"/>
        <v>120000</v>
      </c>
      <c r="K119" s="108"/>
      <c r="L119" s="108"/>
      <c r="M119" s="108"/>
      <c r="N119" s="108"/>
      <c r="O119" s="108"/>
      <c r="P119" s="108"/>
      <c r="Q119" s="108"/>
      <c r="R119" s="108"/>
      <c r="S119" s="119">
        <f t="shared" si="8"/>
        <v>0</v>
      </c>
      <c r="T119" s="170"/>
      <c r="U119" s="108"/>
      <c r="V119" s="111"/>
      <c r="W119" s="44">
        <f t="shared" si="7"/>
        <v>0</v>
      </c>
      <c r="X119" s="41" t="s">
        <v>60</v>
      </c>
      <c r="Y119" s="57" t="s">
        <v>459</v>
      </c>
      <c r="Z119" s="41" t="s">
        <v>60</v>
      </c>
      <c r="AA119" s="63">
        <v>2017</v>
      </c>
      <c r="AB119" s="54" t="s">
        <v>42</v>
      </c>
    </row>
    <row r="120" spans="1:28" ht="108" customHeight="1" x14ac:dyDescent="0.2">
      <c r="A120" s="58" t="s">
        <v>221</v>
      </c>
      <c r="B120" s="40" t="s">
        <v>175</v>
      </c>
      <c r="C120" s="39" t="s">
        <v>126</v>
      </c>
      <c r="D120" s="43">
        <v>104598</v>
      </c>
      <c r="E120" s="45">
        <f t="shared" si="5"/>
        <v>104598</v>
      </c>
      <c r="F120" s="60">
        <v>48578</v>
      </c>
      <c r="G120" s="169">
        <v>42518</v>
      </c>
      <c r="H120" s="108">
        <v>32383</v>
      </c>
      <c r="I120" s="145">
        <v>23637</v>
      </c>
      <c r="J120" s="119">
        <f t="shared" si="6"/>
        <v>104598</v>
      </c>
      <c r="K120" s="106"/>
      <c r="L120" s="106"/>
      <c r="M120" s="106"/>
      <c r="N120" s="106"/>
      <c r="O120" s="106"/>
      <c r="P120" s="106"/>
      <c r="Q120" s="106"/>
      <c r="R120" s="106"/>
      <c r="S120" s="119">
        <f t="shared" si="8"/>
        <v>0</v>
      </c>
      <c r="T120" s="170"/>
      <c r="U120" s="106"/>
      <c r="V120" s="107"/>
      <c r="W120" s="44">
        <f t="shared" si="7"/>
        <v>0</v>
      </c>
      <c r="X120" s="41" t="s">
        <v>60</v>
      </c>
      <c r="Y120" s="72" t="s">
        <v>201</v>
      </c>
      <c r="Z120" s="41" t="s">
        <v>60</v>
      </c>
      <c r="AA120" s="63">
        <v>2015</v>
      </c>
      <c r="AB120" s="54" t="s">
        <v>42</v>
      </c>
    </row>
    <row r="121" spans="1:28" ht="105" customHeight="1" x14ac:dyDescent="0.2">
      <c r="A121" s="38" t="s">
        <v>227</v>
      </c>
      <c r="B121" s="40" t="s">
        <v>176</v>
      </c>
      <c r="C121" s="39" t="s">
        <v>500</v>
      </c>
      <c r="D121" s="43">
        <v>200000</v>
      </c>
      <c r="E121" s="45">
        <f t="shared" si="5"/>
        <v>200000</v>
      </c>
      <c r="F121" s="43"/>
      <c r="G121" s="169"/>
      <c r="H121" s="106">
        <v>100000</v>
      </c>
      <c r="I121" s="112">
        <v>100000</v>
      </c>
      <c r="J121" s="119">
        <f t="shared" si="6"/>
        <v>200000</v>
      </c>
      <c r="K121" s="106"/>
      <c r="L121" s="106"/>
      <c r="M121" s="106"/>
      <c r="N121" s="106"/>
      <c r="O121" s="106"/>
      <c r="P121" s="106"/>
      <c r="Q121" s="106"/>
      <c r="R121" s="106"/>
      <c r="S121" s="119">
        <f t="shared" si="8"/>
        <v>0</v>
      </c>
      <c r="T121" s="170"/>
      <c r="U121" s="106"/>
      <c r="V121" s="107"/>
      <c r="W121" s="44">
        <f t="shared" si="7"/>
        <v>0</v>
      </c>
      <c r="X121" s="41" t="s">
        <v>116</v>
      </c>
      <c r="Y121" s="82">
        <v>412800</v>
      </c>
      <c r="Z121" s="61" t="s">
        <v>191</v>
      </c>
      <c r="AA121" s="63">
        <v>2016</v>
      </c>
      <c r="AB121" s="54" t="s">
        <v>42</v>
      </c>
    </row>
    <row r="122" spans="1:28" ht="105" customHeight="1" x14ac:dyDescent="0.2">
      <c r="A122" s="38" t="s">
        <v>227</v>
      </c>
      <c r="B122" s="40" t="s">
        <v>167</v>
      </c>
      <c r="C122" s="39" t="s">
        <v>127</v>
      </c>
      <c r="D122" s="43">
        <v>50000</v>
      </c>
      <c r="E122" s="45">
        <f t="shared" si="5"/>
        <v>50000</v>
      </c>
      <c r="F122" s="60">
        <v>50000</v>
      </c>
      <c r="G122" s="169">
        <v>34164</v>
      </c>
      <c r="H122" s="106"/>
      <c r="I122" s="107"/>
      <c r="J122" s="119">
        <f t="shared" si="6"/>
        <v>50000</v>
      </c>
      <c r="K122" s="106"/>
      <c r="L122" s="106"/>
      <c r="M122" s="106"/>
      <c r="N122" s="106"/>
      <c r="O122" s="106"/>
      <c r="P122" s="106"/>
      <c r="Q122" s="106"/>
      <c r="R122" s="106"/>
      <c r="S122" s="119">
        <f t="shared" si="8"/>
        <v>0</v>
      </c>
      <c r="T122" s="170"/>
      <c r="U122" s="106"/>
      <c r="V122" s="107"/>
      <c r="W122" s="44">
        <f t="shared" si="7"/>
        <v>0</v>
      </c>
      <c r="X122" s="41" t="s">
        <v>128</v>
      </c>
      <c r="Y122" s="87">
        <v>511700</v>
      </c>
      <c r="Z122" s="61" t="s">
        <v>191</v>
      </c>
      <c r="AA122" s="63">
        <v>2015</v>
      </c>
      <c r="AB122" s="54" t="s">
        <v>42</v>
      </c>
    </row>
    <row r="123" spans="1:28" ht="134.25" customHeight="1" x14ac:dyDescent="0.2">
      <c r="A123" s="38" t="s">
        <v>227</v>
      </c>
      <c r="B123" s="40" t="s">
        <v>177</v>
      </c>
      <c r="C123" s="39" t="s">
        <v>129</v>
      </c>
      <c r="D123" s="43">
        <v>50000</v>
      </c>
      <c r="E123" s="45">
        <f t="shared" si="5"/>
        <v>50000</v>
      </c>
      <c r="F123" s="43"/>
      <c r="G123" s="169"/>
      <c r="H123" s="106">
        <v>20000</v>
      </c>
      <c r="I123" s="112">
        <v>30000</v>
      </c>
      <c r="J123" s="119">
        <f t="shared" si="6"/>
        <v>50000</v>
      </c>
      <c r="K123" s="106"/>
      <c r="L123" s="106"/>
      <c r="M123" s="106"/>
      <c r="N123" s="106"/>
      <c r="O123" s="106"/>
      <c r="P123" s="106"/>
      <c r="Q123" s="106"/>
      <c r="R123" s="106"/>
      <c r="S123" s="119">
        <f t="shared" si="8"/>
        <v>0</v>
      </c>
      <c r="T123" s="170"/>
      <c r="U123" s="106"/>
      <c r="V123" s="107"/>
      <c r="W123" s="44">
        <f t="shared" si="7"/>
        <v>0</v>
      </c>
      <c r="X123" s="41" t="s">
        <v>128</v>
      </c>
      <c r="Y123" s="57" t="s">
        <v>439</v>
      </c>
      <c r="Z123" s="41" t="s">
        <v>68</v>
      </c>
      <c r="AA123" s="63">
        <v>2016</v>
      </c>
      <c r="AB123" s="54" t="s">
        <v>42</v>
      </c>
    </row>
    <row r="124" spans="1:28" ht="106.5" customHeight="1" x14ac:dyDescent="0.2">
      <c r="A124" s="38" t="s">
        <v>227</v>
      </c>
      <c r="B124" s="40" t="s">
        <v>178</v>
      </c>
      <c r="C124" s="39" t="s">
        <v>385</v>
      </c>
      <c r="D124" s="43">
        <v>50000</v>
      </c>
      <c r="E124" s="45">
        <f t="shared" si="5"/>
        <v>50000</v>
      </c>
      <c r="F124" s="43"/>
      <c r="G124" s="169"/>
      <c r="H124" s="106">
        <v>25000</v>
      </c>
      <c r="I124" s="112">
        <v>25000</v>
      </c>
      <c r="J124" s="119">
        <f t="shared" si="6"/>
        <v>50000</v>
      </c>
      <c r="K124" s="106"/>
      <c r="L124" s="106"/>
      <c r="M124" s="106"/>
      <c r="N124" s="106"/>
      <c r="O124" s="106"/>
      <c r="P124" s="106"/>
      <c r="Q124" s="106"/>
      <c r="R124" s="106"/>
      <c r="S124" s="119">
        <f t="shared" si="8"/>
        <v>0</v>
      </c>
      <c r="T124" s="170"/>
      <c r="U124" s="106"/>
      <c r="V124" s="107"/>
      <c r="W124" s="44">
        <f t="shared" si="7"/>
        <v>0</v>
      </c>
      <c r="X124" s="41" t="s">
        <v>116</v>
      </c>
      <c r="Y124" s="57" t="s">
        <v>439</v>
      </c>
      <c r="Z124" s="61" t="s">
        <v>191</v>
      </c>
      <c r="AA124" s="63">
        <v>2016</v>
      </c>
      <c r="AB124" s="54" t="s">
        <v>42</v>
      </c>
    </row>
    <row r="125" spans="1:28" ht="72" customHeight="1" x14ac:dyDescent="0.2">
      <c r="A125" s="38" t="s">
        <v>227</v>
      </c>
      <c r="B125" s="84" t="s">
        <v>391</v>
      </c>
      <c r="C125" s="99" t="s">
        <v>370</v>
      </c>
      <c r="D125" s="43">
        <v>1700000</v>
      </c>
      <c r="E125" s="45">
        <f t="shared" si="5"/>
        <v>1700000</v>
      </c>
      <c r="F125" s="91"/>
      <c r="G125" s="175"/>
      <c r="H125" s="106"/>
      <c r="I125" s="112"/>
      <c r="J125" s="119">
        <f t="shared" si="6"/>
        <v>0</v>
      </c>
      <c r="K125" s="108">
        <v>1700000</v>
      </c>
      <c r="L125" s="106"/>
      <c r="M125" s="106"/>
      <c r="N125" s="106"/>
      <c r="O125" s="106"/>
      <c r="P125" s="106"/>
      <c r="Q125" s="106"/>
      <c r="R125" s="106"/>
      <c r="S125" s="119">
        <f t="shared" si="8"/>
        <v>1700000</v>
      </c>
      <c r="T125" s="170">
        <v>198894</v>
      </c>
      <c r="U125" s="106"/>
      <c r="V125" s="107"/>
      <c r="W125" s="44">
        <f t="shared" si="7"/>
        <v>1700000</v>
      </c>
      <c r="X125" s="41" t="s">
        <v>196</v>
      </c>
      <c r="Y125" s="57" t="s">
        <v>214</v>
      </c>
      <c r="Z125" s="61" t="s">
        <v>191</v>
      </c>
      <c r="AA125" s="63" t="s">
        <v>200</v>
      </c>
      <c r="AB125" s="54" t="s">
        <v>42</v>
      </c>
    </row>
    <row r="126" spans="1:28" ht="96" customHeight="1" x14ac:dyDescent="0.2">
      <c r="A126" s="38" t="s">
        <v>227</v>
      </c>
      <c r="B126" s="84" t="s">
        <v>388</v>
      </c>
      <c r="C126" s="99" t="s">
        <v>375</v>
      </c>
      <c r="D126" s="43">
        <v>490000</v>
      </c>
      <c r="E126" s="45">
        <f t="shared" si="5"/>
        <v>367330</v>
      </c>
      <c r="F126" s="91"/>
      <c r="G126" s="175"/>
      <c r="H126" s="106"/>
      <c r="I126" s="112"/>
      <c r="J126" s="119">
        <f t="shared" si="6"/>
        <v>0</v>
      </c>
      <c r="K126" s="108">
        <v>367330</v>
      </c>
      <c r="L126" s="106"/>
      <c r="M126" s="106"/>
      <c r="N126" s="106"/>
      <c r="O126" s="106"/>
      <c r="P126" s="106"/>
      <c r="Q126" s="106"/>
      <c r="R126" s="108"/>
      <c r="S126" s="119">
        <f t="shared" si="8"/>
        <v>367330</v>
      </c>
      <c r="T126" s="170">
        <v>490000</v>
      </c>
      <c r="U126" s="106"/>
      <c r="V126" s="107"/>
      <c r="W126" s="44">
        <f t="shared" si="7"/>
        <v>367330</v>
      </c>
      <c r="X126" s="41" t="s">
        <v>196</v>
      </c>
      <c r="Y126" s="135" t="s">
        <v>214</v>
      </c>
      <c r="Z126" s="61" t="s">
        <v>191</v>
      </c>
      <c r="AA126" s="63" t="s">
        <v>200</v>
      </c>
      <c r="AB126" s="54" t="s">
        <v>42</v>
      </c>
    </row>
    <row r="127" spans="1:28" s="198" customFormat="1" ht="65.25" customHeight="1" x14ac:dyDescent="0.2">
      <c r="A127" s="191" t="s">
        <v>227</v>
      </c>
      <c r="B127" s="199" t="s">
        <v>252</v>
      </c>
      <c r="C127" s="200" t="s">
        <v>387</v>
      </c>
      <c r="D127" s="192">
        <v>2760000</v>
      </c>
      <c r="E127" s="193">
        <f t="shared" si="5"/>
        <v>867000</v>
      </c>
      <c r="F127" s="192"/>
      <c r="G127" s="192"/>
      <c r="H127" s="194"/>
      <c r="I127" s="195"/>
      <c r="J127" s="194">
        <f t="shared" si="6"/>
        <v>0</v>
      </c>
      <c r="K127" s="194"/>
      <c r="L127" s="194"/>
      <c r="M127" s="194"/>
      <c r="N127" s="194"/>
      <c r="O127" s="194">
        <v>289000</v>
      </c>
      <c r="P127" s="194"/>
      <c r="Q127" s="194"/>
      <c r="R127" s="194"/>
      <c r="S127" s="194">
        <f t="shared" si="8"/>
        <v>289000</v>
      </c>
      <c r="T127" s="194"/>
      <c r="U127" s="194">
        <v>289000</v>
      </c>
      <c r="V127" s="194">
        <v>289000</v>
      </c>
      <c r="W127" s="192">
        <f t="shared" si="7"/>
        <v>867000</v>
      </c>
      <c r="X127" s="196" t="s">
        <v>130</v>
      </c>
      <c r="Y127" s="201" t="s">
        <v>131</v>
      </c>
      <c r="Z127" s="196" t="s">
        <v>191</v>
      </c>
      <c r="AA127" s="202" t="s">
        <v>161</v>
      </c>
      <c r="AB127" s="197" t="s">
        <v>42</v>
      </c>
    </row>
    <row r="128" spans="1:28" ht="99.75" customHeight="1" x14ac:dyDescent="0.2">
      <c r="A128" s="38" t="s">
        <v>228</v>
      </c>
      <c r="B128" s="40" t="s">
        <v>390</v>
      </c>
      <c r="C128" s="39" t="s">
        <v>386</v>
      </c>
      <c r="D128" s="43">
        <v>7000000</v>
      </c>
      <c r="E128" s="45">
        <f t="shared" si="5"/>
        <v>4000000</v>
      </c>
      <c r="F128" s="43"/>
      <c r="G128" s="169"/>
      <c r="H128" s="106"/>
      <c r="I128" s="107"/>
      <c r="J128" s="119">
        <f t="shared" si="6"/>
        <v>0</v>
      </c>
      <c r="K128" s="106"/>
      <c r="L128" s="106"/>
      <c r="M128" s="106"/>
      <c r="N128" s="106"/>
      <c r="O128" s="106"/>
      <c r="P128" s="106"/>
      <c r="Q128" s="106"/>
      <c r="R128" s="106"/>
      <c r="S128" s="119">
        <f t="shared" si="8"/>
        <v>0</v>
      </c>
      <c r="T128" s="170"/>
      <c r="U128" s="106">
        <v>2000000</v>
      </c>
      <c r="V128" s="106">
        <v>2000000</v>
      </c>
      <c r="W128" s="44">
        <f t="shared" si="7"/>
        <v>4000000</v>
      </c>
      <c r="X128" s="41" t="s">
        <v>132</v>
      </c>
      <c r="Y128" s="82" t="s">
        <v>120</v>
      </c>
      <c r="Z128" s="61" t="s">
        <v>191</v>
      </c>
      <c r="AA128" s="63" t="s">
        <v>197</v>
      </c>
      <c r="AB128" s="54" t="s">
        <v>42</v>
      </c>
    </row>
    <row r="129" spans="1:28" ht="66" customHeight="1" x14ac:dyDescent="0.2">
      <c r="A129" s="38" t="s">
        <v>228</v>
      </c>
      <c r="B129" s="40" t="s">
        <v>179</v>
      </c>
      <c r="C129" s="39" t="s">
        <v>389</v>
      </c>
      <c r="D129" s="43">
        <v>6300000</v>
      </c>
      <c r="E129" s="45">
        <f t="shared" si="5"/>
        <v>6300000</v>
      </c>
      <c r="F129" s="43"/>
      <c r="G129" s="169"/>
      <c r="H129" s="106"/>
      <c r="I129" s="107"/>
      <c r="J129" s="119">
        <f t="shared" si="6"/>
        <v>0</v>
      </c>
      <c r="K129" s="106"/>
      <c r="L129" s="106"/>
      <c r="M129" s="106"/>
      <c r="N129" s="106"/>
      <c r="O129" s="106"/>
      <c r="P129" s="106"/>
      <c r="Q129" s="106"/>
      <c r="R129" s="106"/>
      <c r="S129" s="119">
        <f t="shared" si="8"/>
        <v>0</v>
      </c>
      <c r="T129" s="170"/>
      <c r="U129" s="106">
        <v>3000000</v>
      </c>
      <c r="V129" s="106">
        <v>3300000</v>
      </c>
      <c r="W129" s="44">
        <f t="shared" si="7"/>
        <v>6300000</v>
      </c>
      <c r="X129" s="41" t="s">
        <v>133</v>
      </c>
      <c r="Y129" s="82" t="s">
        <v>120</v>
      </c>
      <c r="Z129" s="61" t="s">
        <v>191</v>
      </c>
      <c r="AA129" s="63" t="s">
        <v>197</v>
      </c>
      <c r="AB129" s="54" t="s">
        <v>42</v>
      </c>
    </row>
    <row r="130" spans="1:28" ht="65.25" customHeight="1" x14ac:dyDescent="0.2">
      <c r="A130" s="38" t="s">
        <v>228</v>
      </c>
      <c r="B130" s="40" t="s">
        <v>180</v>
      </c>
      <c r="C130" s="39" t="s">
        <v>392</v>
      </c>
      <c r="D130" s="43">
        <v>50000</v>
      </c>
      <c r="E130" s="45">
        <f t="shared" si="5"/>
        <v>50000</v>
      </c>
      <c r="F130" s="43"/>
      <c r="G130" s="169"/>
      <c r="H130" s="106">
        <v>15000</v>
      </c>
      <c r="I130" s="107"/>
      <c r="J130" s="119">
        <f t="shared" si="6"/>
        <v>15000</v>
      </c>
      <c r="K130" s="106"/>
      <c r="L130" s="106"/>
      <c r="M130" s="106"/>
      <c r="N130" s="106"/>
      <c r="O130" s="106"/>
      <c r="P130" s="106"/>
      <c r="Q130" s="106"/>
      <c r="R130" s="106"/>
      <c r="S130" s="119">
        <f t="shared" si="8"/>
        <v>0</v>
      </c>
      <c r="T130" s="170"/>
      <c r="U130" s="106">
        <v>35000</v>
      </c>
      <c r="V130" s="107"/>
      <c r="W130" s="44">
        <f t="shared" si="7"/>
        <v>35000</v>
      </c>
      <c r="X130" s="41" t="s">
        <v>134</v>
      </c>
      <c r="Y130" s="57" t="s">
        <v>439</v>
      </c>
      <c r="Z130" s="61" t="s">
        <v>191</v>
      </c>
      <c r="AA130" s="63" t="s">
        <v>197</v>
      </c>
      <c r="AB130" s="54" t="s">
        <v>42</v>
      </c>
    </row>
    <row r="131" spans="1:28" ht="77.25" customHeight="1" x14ac:dyDescent="0.2">
      <c r="A131" s="38" t="s">
        <v>228</v>
      </c>
      <c r="B131" s="40" t="s">
        <v>181</v>
      </c>
      <c r="C131" s="39" t="s">
        <v>393</v>
      </c>
      <c r="D131" s="43">
        <v>1000000</v>
      </c>
      <c r="E131" s="45">
        <f t="shared" si="5"/>
        <v>500000</v>
      </c>
      <c r="F131" s="43"/>
      <c r="G131" s="169"/>
      <c r="H131" s="106">
        <v>50000</v>
      </c>
      <c r="I131" s="106">
        <v>50000</v>
      </c>
      <c r="J131" s="119">
        <f t="shared" si="6"/>
        <v>100000</v>
      </c>
      <c r="K131" s="106"/>
      <c r="L131" s="106"/>
      <c r="M131" s="106"/>
      <c r="N131" s="106"/>
      <c r="O131" s="106"/>
      <c r="P131" s="106"/>
      <c r="Q131" s="106"/>
      <c r="R131" s="106"/>
      <c r="S131" s="119">
        <f t="shared" si="8"/>
        <v>0</v>
      </c>
      <c r="T131" s="170"/>
      <c r="U131" s="106">
        <v>200000</v>
      </c>
      <c r="V131" s="106">
        <v>200000</v>
      </c>
      <c r="W131" s="44">
        <f t="shared" si="7"/>
        <v>400000</v>
      </c>
      <c r="X131" s="41" t="s">
        <v>455</v>
      </c>
      <c r="Y131" s="57" t="s">
        <v>439</v>
      </c>
      <c r="Z131" s="61" t="s">
        <v>191</v>
      </c>
      <c r="AA131" s="63" t="s">
        <v>197</v>
      </c>
      <c r="AB131" s="54" t="s">
        <v>42</v>
      </c>
    </row>
    <row r="132" spans="1:28" ht="80.25" customHeight="1" x14ac:dyDescent="0.2">
      <c r="A132" s="38" t="s">
        <v>228</v>
      </c>
      <c r="B132" s="40" t="s">
        <v>501</v>
      </c>
      <c r="C132" s="39" t="s">
        <v>394</v>
      </c>
      <c r="D132" s="43">
        <v>20000</v>
      </c>
      <c r="E132" s="45">
        <f t="shared" si="5"/>
        <v>20000</v>
      </c>
      <c r="F132" s="60"/>
      <c r="G132" s="169"/>
      <c r="H132" s="60">
        <v>20000</v>
      </c>
      <c r="I132" s="107"/>
      <c r="J132" s="119">
        <f t="shared" si="6"/>
        <v>20000</v>
      </c>
      <c r="K132" s="106"/>
      <c r="L132" s="106"/>
      <c r="M132" s="106"/>
      <c r="N132" s="106"/>
      <c r="O132" s="106"/>
      <c r="P132" s="106"/>
      <c r="Q132" s="106"/>
      <c r="R132" s="106"/>
      <c r="S132" s="119">
        <f t="shared" si="8"/>
        <v>0</v>
      </c>
      <c r="T132" s="170"/>
      <c r="U132" s="106"/>
      <c r="V132" s="107"/>
      <c r="W132" s="44">
        <f t="shared" si="7"/>
        <v>0</v>
      </c>
      <c r="X132" s="41" t="s">
        <v>135</v>
      </c>
      <c r="Y132" s="73">
        <v>412700</v>
      </c>
      <c r="Z132" s="61" t="s">
        <v>191</v>
      </c>
      <c r="AA132" s="63">
        <v>2016</v>
      </c>
      <c r="AB132" s="54" t="s">
        <v>42</v>
      </c>
    </row>
    <row r="133" spans="1:28" ht="99" customHeight="1" x14ac:dyDescent="0.2">
      <c r="A133" s="38" t="s">
        <v>228</v>
      </c>
      <c r="B133" s="40" t="s">
        <v>182</v>
      </c>
      <c r="C133" s="39" t="s">
        <v>395</v>
      </c>
      <c r="D133" s="43">
        <v>50000</v>
      </c>
      <c r="E133" s="45">
        <f t="shared" si="5"/>
        <v>50000</v>
      </c>
      <c r="F133" s="43"/>
      <c r="G133" s="169"/>
      <c r="H133" s="106">
        <v>50000</v>
      </c>
      <c r="I133" s="107"/>
      <c r="J133" s="119">
        <f t="shared" si="6"/>
        <v>50000</v>
      </c>
      <c r="K133" s="106"/>
      <c r="L133" s="106"/>
      <c r="M133" s="106"/>
      <c r="N133" s="106"/>
      <c r="O133" s="106"/>
      <c r="P133" s="106"/>
      <c r="Q133" s="106"/>
      <c r="R133" s="106"/>
      <c r="S133" s="119">
        <f t="shared" si="8"/>
        <v>0</v>
      </c>
      <c r="T133" s="170"/>
      <c r="U133" s="106"/>
      <c r="V133" s="107"/>
      <c r="W133" s="44">
        <f t="shared" si="7"/>
        <v>0</v>
      </c>
      <c r="X133" s="41" t="s">
        <v>136</v>
      </c>
      <c r="Y133" s="57" t="s">
        <v>439</v>
      </c>
      <c r="Z133" s="61" t="s">
        <v>191</v>
      </c>
      <c r="AA133" s="63">
        <v>2016</v>
      </c>
      <c r="AB133" s="54" t="s">
        <v>42</v>
      </c>
    </row>
    <row r="134" spans="1:28" ht="69" customHeight="1" x14ac:dyDescent="0.2">
      <c r="A134" s="38" t="s">
        <v>228</v>
      </c>
      <c r="B134" s="40" t="s">
        <v>397</v>
      </c>
      <c r="C134" s="39" t="s">
        <v>396</v>
      </c>
      <c r="D134" s="43">
        <v>50000</v>
      </c>
      <c r="E134" s="45">
        <f t="shared" si="5"/>
        <v>50000</v>
      </c>
      <c r="F134" s="88"/>
      <c r="G134" s="175"/>
      <c r="H134" s="106">
        <v>25000</v>
      </c>
      <c r="I134" s="112">
        <v>25000</v>
      </c>
      <c r="J134" s="119">
        <f t="shared" si="6"/>
        <v>50000</v>
      </c>
      <c r="K134" s="106"/>
      <c r="L134" s="106"/>
      <c r="M134" s="106"/>
      <c r="N134" s="106"/>
      <c r="O134" s="106"/>
      <c r="P134" s="106"/>
      <c r="Q134" s="106"/>
      <c r="R134" s="106"/>
      <c r="S134" s="119">
        <f t="shared" si="8"/>
        <v>0</v>
      </c>
      <c r="T134" s="170"/>
      <c r="U134" s="106"/>
      <c r="V134" s="107"/>
      <c r="W134" s="44">
        <f t="shared" si="7"/>
        <v>0</v>
      </c>
      <c r="X134" s="41" t="s">
        <v>132</v>
      </c>
      <c r="Y134" s="57" t="s">
        <v>439</v>
      </c>
      <c r="Z134" s="61" t="s">
        <v>191</v>
      </c>
      <c r="AA134" s="63">
        <v>2016</v>
      </c>
      <c r="AB134" s="54" t="s">
        <v>42</v>
      </c>
    </row>
    <row r="135" spans="1:28" ht="111" customHeight="1" x14ac:dyDescent="0.2">
      <c r="A135" s="38" t="s">
        <v>229</v>
      </c>
      <c r="B135" s="40" t="s">
        <v>399</v>
      </c>
      <c r="C135" s="39" t="s">
        <v>400</v>
      </c>
      <c r="D135" s="43">
        <v>2500000</v>
      </c>
      <c r="E135" s="45">
        <f t="shared" si="5"/>
        <v>650000</v>
      </c>
      <c r="F135" s="43"/>
      <c r="G135" s="169"/>
      <c r="H135" s="106">
        <v>100000</v>
      </c>
      <c r="I135" s="106">
        <v>100000</v>
      </c>
      <c r="J135" s="119">
        <f t="shared" si="6"/>
        <v>200000</v>
      </c>
      <c r="K135" s="106"/>
      <c r="L135" s="106"/>
      <c r="M135" s="106"/>
      <c r="N135" s="106"/>
      <c r="O135" s="106"/>
      <c r="P135" s="106"/>
      <c r="Q135" s="106"/>
      <c r="R135" s="106"/>
      <c r="S135" s="119">
        <f t="shared" si="8"/>
        <v>0</v>
      </c>
      <c r="T135" s="170"/>
      <c r="U135" s="106">
        <v>150000</v>
      </c>
      <c r="V135" s="106">
        <v>300000</v>
      </c>
      <c r="W135" s="44">
        <f t="shared" si="7"/>
        <v>450000</v>
      </c>
      <c r="X135" s="41" t="s">
        <v>137</v>
      </c>
      <c r="Y135" s="57" t="s">
        <v>439</v>
      </c>
      <c r="Z135" s="61" t="s">
        <v>191</v>
      </c>
      <c r="AA135" s="63" t="s">
        <v>197</v>
      </c>
      <c r="AB135" s="54" t="s">
        <v>42</v>
      </c>
    </row>
    <row r="136" spans="1:28" ht="114" customHeight="1" x14ac:dyDescent="0.2">
      <c r="A136" s="38" t="s">
        <v>229</v>
      </c>
      <c r="B136" s="40" t="s">
        <v>398</v>
      </c>
      <c r="C136" s="39" t="s">
        <v>401</v>
      </c>
      <c r="D136" s="43">
        <v>5000000</v>
      </c>
      <c r="E136" s="45">
        <f t="shared" ref="E136:E160" si="9">SUM(J136+W136)</f>
        <v>800000</v>
      </c>
      <c r="F136" s="43"/>
      <c r="G136" s="169"/>
      <c r="H136" s="106">
        <v>50000</v>
      </c>
      <c r="I136" s="106">
        <v>50000</v>
      </c>
      <c r="J136" s="119">
        <f t="shared" ref="J136:J160" si="10">SUM(F136+H136+I136)</f>
        <v>100000</v>
      </c>
      <c r="K136" s="106"/>
      <c r="L136" s="106"/>
      <c r="M136" s="106"/>
      <c r="N136" s="106"/>
      <c r="O136" s="106"/>
      <c r="P136" s="106"/>
      <c r="Q136" s="106"/>
      <c r="R136" s="106"/>
      <c r="S136" s="119">
        <f t="shared" si="8"/>
        <v>0</v>
      </c>
      <c r="T136" s="170"/>
      <c r="U136" s="106">
        <v>350000</v>
      </c>
      <c r="V136" s="106">
        <v>350000</v>
      </c>
      <c r="W136" s="44">
        <f t="shared" ref="W136:W160" si="11">SUM(S136+U136+V136)</f>
        <v>700000</v>
      </c>
      <c r="X136" s="41" t="s">
        <v>138</v>
      </c>
      <c r="Y136" s="57" t="s">
        <v>439</v>
      </c>
      <c r="Z136" s="61" t="s">
        <v>192</v>
      </c>
      <c r="AA136" s="63" t="s">
        <v>197</v>
      </c>
      <c r="AB136" s="54" t="s">
        <v>42</v>
      </c>
    </row>
    <row r="137" spans="1:28" ht="127.5" customHeight="1" x14ac:dyDescent="0.2">
      <c r="A137" s="38" t="s">
        <v>229</v>
      </c>
      <c r="B137" s="40" t="s">
        <v>402</v>
      </c>
      <c r="C137" s="39" t="s">
        <v>403</v>
      </c>
      <c r="D137" s="43">
        <v>4000000</v>
      </c>
      <c r="E137" s="45">
        <f t="shared" si="9"/>
        <v>800000</v>
      </c>
      <c r="F137" s="43"/>
      <c r="G137" s="169"/>
      <c r="H137" s="106">
        <v>100000</v>
      </c>
      <c r="I137" s="106">
        <v>100000</v>
      </c>
      <c r="J137" s="119">
        <f t="shared" si="10"/>
        <v>200000</v>
      </c>
      <c r="K137" s="106"/>
      <c r="L137" s="106"/>
      <c r="M137" s="106"/>
      <c r="N137" s="106"/>
      <c r="O137" s="106"/>
      <c r="P137" s="106"/>
      <c r="Q137" s="106"/>
      <c r="R137" s="106"/>
      <c r="S137" s="119">
        <f t="shared" si="8"/>
        <v>0</v>
      </c>
      <c r="T137" s="170"/>
      <c r="U137" s="106">
        <v>300000</v>
      </c>
      <c r="V137" s="106">
        <v>300000</v>
      </c>
      <c r="W137" s="44">
        <f t="shared" si="11"/>
        <v>600000</v>
      </c>
      <c r="X137" s="41" t="s">
        <v>193</v>
      </c>
      <c r="Y137" s="57" t="s">
        <v>439</v>
      </c>
      <c r="Z137" s="41" t="s">
        <v>192</v>
      </c>
      <c r="AA137" s="63" t="s">
        <v>197</v>
      </c>
      <c r="AB137" s="54" t="s">
        <v>42</v>
      </c>
    </row>
    <row r="138" spans="1:28" ht="84.75" customHeight="1" x14ac:dyDescent="0.2">
      <c r="A138" s="38" t="s">
        <v>229</v>
      </c>
      <c r="B138" s="40" t="s">
        <v>456</v>
      </c>
      <c r="C138" s="39" t="s">
        <v>404</v>
      </c>
      <c r="D138" s="43">
        <v>978000</v>
      </c>
      <c r="E138" s="45">
        <f t="shared" si="9"/>
        <v>200000</v>
      </c>
      <c r="F138" s="43"/>
      <c r="G138" s="169"/>
      <c r="H138" s="106">
        <v>20000</v>
      </c>
      <c r="I138" s="106">
        <v>30000</v>
      </c>
      <c r="J138" s="119">
        <f t="shared" si="10"/>
        <v>50000</v>
      </c>
      <c r="K138" s="106"/>
      <c r="L138" s="106"/>
      <c r="M138" s="106"/>
      <c r="N138" s="106"/>
      <c r="O138" s="106"/>
      <c r="P138" s="106"/>
      <c r="Q138" s="106"/>
      <c r="R138" s="106"/>
      <c r="S138" s="119">
        <f t="shared" si="8"/>
        <v>0</v>
      </c>
      <c r="T138" s="170"/>
      <c r="U138" s="106">
        <v>75000</v>
      </c>
      <c r="V138" s="106">
        <v>75000</v>
      </c>
      <c r="W138" s="44">
        <f t="shared" si="11"/>
        <v>150000</v>
      </c>
      <c r="X138" s="41" t="s">
        <v>138</v>
      </c>
      <c r="Y138" s="57" t="s">
        <v>439</v>
      </c>
      <c r="Z138" s="61" t="s">
        <v>192</v>
      </c>
      <c r="AA138" s="63" t="s">
        <v>197</v>
      </c>
      <c r="AB138" s="54" t="s">
        <v>42</v>
      </c>
    </row>
    <row r="139" spans="1:28" ht="66" customHeight="1" x14ac:dyDescent="0.2">
      <c r="A139" s="38" t="s">
        <v>229</v>
      </c>
      <c r="B139" s="40" t="s">
        <v>183</v>
      </c>
      <c r="C139" s="39" t="s">
        <v>405</v>
      </c>
      <c r="D139" s="43">
        <v>17177550</v>
      </c>
      <c r="E139" s="45">
        <f t="shared" si="9"/>
        <v>14490810</v>
      </c>
      <c r="F139" s="43"/>
      <c r="G139" s="169"/>
      <c r="H139" s="106"/>
      <c r="I139" s="107"/>
      <c r="J139" s="119">
        <f t="shared" si="10"/>
        <v>0</v>
      </c>
      <c r="K139" s="106">
        <v>13690810</v>
      </c>
      <c r="L139" s="106"/>
      <c r="M139" s="106"/>
      <c r="N139" s="106"/>
      <c r="O139" s="106"/>
      <c r="P139" s="106"/>
      <c r="Q139" s="106">
        <v>800000</v>
      </c>
      <c r="R139" s="106"/>
      <c r="S139" s="119">
        <f t="shared" si="8"/>
        <v>14490810</v>
      </c>
      <c r="T139" s="189">
        <v>14445162</v>
      </c>
      <c r="U139" s="106"/>
      <c r="V139" s="107"/>
      <c r="W139" s="44">
        <f t="shared" si="11"/>
        <v>14490810</v>
      </c>
      <c r="X139" s="41" t="s">
        <v>139</v>
      </c>
      <c r="Y139" s="55" t="s">
        <v>214</v>
      </c>
      <c r="Z139" s="61" t="s">
        <v>192</v>
      </c>
      <c r="AA139" s="63" t="s">
        <v>200</v>
      </c>
      <c r="AB139" s="54" t="s">
        <v>42</v>
      </c>
    </row>
    <row r="140" spans="1:28" ht="104.25" customHeight="1" x14ac:dyDescent="0.2">
      <c r="A140" s="38" t="s">
        <v>229</v>
      </c>
      <c r="B140" s="40" t="s">
        <v>406</v>
      </c>
      <c r="C140" s="39" t="s">
        <v>407</v>
      </c>
      <c r="D140" s="43">
        <v>7985250</v>
      </c>
      <c r="E140" s="45">
        <f t="shared" si="9"/>
        <v>4485250</v>
      </c>
      <c r="F140" s="43"/>
      <c r="G140" s="169"/>
      <c r="H140" s="106"/>
      <c r="I140" s="106">
        <v>660250</v>
      </c>
      <c r="J140" s="119">
        <f t="shared" si="10"/>
        <v>660250</v>
      </c>
      <c r="K140" s="106"/>
      <c r="L140" s="106"/>
      <c r="M140" s="106"/>
      <c r="N140" s="106"/>
      <c r="O140" s="106"/>
      <c r="P140" s="106"/>
      <c r="Q140" s="106"/>
      <c r="R140" s="106"/>
      <c r="S140" s="119">
        <f t="shared" si="8"/>
        <v>0</v>
      </c>
      <c r="T140" s="170"/>
      <c r="U140" s="106"/>
      <c r="V140" s="106">
        <v>3825000</v>
      </c>
      <c r="W140" s="44">
        <f t="shared" si="11"/>
        <v>3825000</v>
      </c>
      <c r="X140" s="41" t="s">
        <v>139</v>
      </c>
      <c r="Y140" s="55" t="s">
        <v>61</v>
      </c>
      <c r="Z140" s="61" t="s">
        <v>192</v>
      </c>
      <c r="AA140" s="63" t="s">
        <v>166</v>
      </c>
      <c r="AB140" s="54" t="s">
        <v>42</v>
      </c>
    </row>
    <row r="141" spans="1:28" ht="93" customHeight="1" x14ac:dyDescent="0.2">
      <c r="A141" s="38" t="s">
        <v>229</v>
      </c>
      <c r="B141" s="40" t="s">
        <v>408</v>
      </c>
      <c r="C141" s="39" t="s">
        <v>502</v>
      </c>
      <c r="D141" s="43">
        <v>1140750</v>
      </c>
      <c r="E141" s="45">
        <f t="shared" si="9"/>
        <v>585750</v>
      </c>
      <c r="F141" s="43"/>
      <c r="G141" s="169"/>
      <c r="H141" s="106"/>
      <c r="I141" s="106">
        <v>85750</v>
      </c>
      <c r="J141" s="119">
        <f t="shared" si="10"/>
        <v>85750</v>
      </c>
      <c r="K141" s="106"/>
      <c r="L141" s="106"/>
      <c r="M141" s="106"/>
      <c r="N141" s="106"/>
      <c r="O141" s="106"/>
      <c r="P141" s="106"/>
      <c r="Q141" s="106"/>
      <c r="R141" s="106"/>
      <c r="S141" s="119">
        <f t="shared" si="8"/>
        <v>0</v>
      </c>
      <c r="T141" s="170"/>
      <c r="U141" s="106"/>
      <c r="V141" s="106">
        <v>500000</v>
      </c>
      <c r="W141" s="44">
        <f t="shared" si="11"/>
        <v>500000</v>
      </c>
      <c r="X141" s="41" t="s">
        <v>195</v>
      </c>
      <c r="Y141" s="55" t="s">
        <v>61</v>
      </c>
      <c r="Z141" s="61" t="s">
        <v>192</v>
      </c>
      <c r="AA141" s="63" t="s">
        <v>166</v>
      </c>
      <c r="AB141" s="54" t="s">
        <v>42</v>
      </c>
    </row>
    <row r="142" spans="1:28" ht="60" customHeight="1" x14ac:dyDescent="0.2">
      <c r="A142" s="38" t="s">
        <v>229</v>
      </c>
      <c r="B142" s="40" t="s">
        <v>503</v>
      </c>
      <c r="C142" s="39" t="s">
        <v>409</v>
      </c>
      <c r="D142" s="43">
        <v>1200000</v>
      </c>
      <c r="E142" s="45">
        <f t="shared" si="9"/>
        <v>1200000</v>
      </c>
      <c r="F142" s="43"/>
      <c r="G142" s="169"/>
      <c r="H142" s="106"/>
      <c r="I142" s="107"/>
      <c r="J142" s="119">
        <f t="shared" si="10"/>
        <v>0</v>
      </c>
      <c r="K142" s="106"/>
      <c r="L142" s="106"/>
      <c r="M142" s="106"/>
      <c r="N142" s="106"/>
      <c r="O142" s="106"/>
      <c r="P142" s="106"/>
      <c r="Q142" s="106"/>
      <c r="R142" s="106"/>
      <c r="S142" s="119">
        <f t="shared" si="8"/>
        <v>0</v>
      </c>
      <c r="T142" s="170"/>
      <c r="U142" s="106">
        <v>600000</v>
      </c>
      <c r="V142" s="106">
        <v>600000</v>
      </c>
      <c r="W142" s="44">
        <f t="shared" si="11"/>
        <v>1200000</v>
      </c>
      <c r="X142" s="41" t="s">
        <v>140</v>
      </c>
      <c r="Y142" s="55" t="s">
        <v>61</v>
      </c>
      <c r="Z142" s="41" t="s">
        <v>68</v>
      </c>
      <c r="AA142" s="56" t="s">
        <v>197</v>
      </c>
      <c r="AB142" s="54" t="s">
        <v>42</v>
      </c>
    </row>
    <row r="143" spans="1:28" ht="104.25" customHeight="1" x14ac:dyDescent="0.2">
      <c r="A143" s="38" t="s">
        <v>229</v>
      </c>
      <c r="B143" s="40" t="s">
        <v>410</v>
      </c>
      <c r="C143" s="39" t="s">
        <v>411</v>
      </c>
      <c r="D143" s="43">
        <v>500000</v>
      </c>
      <c r="E143" s="45">
        <f t="shared" si="9"/>
        <v>500000</v>
      </c>
      <c r="F143" s="43"/>
      <c r="G143" s="169"/>
      <c r="H143" s="106"/>
      <c r="I143" s="107"/>
      <c r="J143" s="119">
        <f t="shared" si="10"/>
        <v>0</v>
      </c>
      <c r="K143" s="106"/>
      <c r="L143" s="106"/>
      <c r="M143" s="106"/>
      <c r="N143" s="106"/>
      <c r="O143" s="106"/>
      <c r="P143" s="106"/>
      <c r="Q143" s="106"/>
      <c r="R143" s="106"/>
      <c r="S143" s="119">
        <f t="shared" si="8"/>
        <v>0</v>
      </c>
      <c r="T143" s="170"/>
      <c r="U143" s="106"/>
      <c r="V143" s="106">
        <v>500000</v>
      </c>
      <c r="W143" s="44">
        <f t="shared" si="11"/>
        <v>500000</v>
      </c>
      <c r="X143" s="41" t="s">
        <v>141</v>
      </c>
      <c r="Y143" s="55" t="s">
        <v>61</v>
      </c>
      <c r="Z143" s="132" t="s">
        <v>192</v>
      </c>
      <c r="AA143" s="56" t="s">
        <v>166</v>
      </c>
      <c r="AB143" s="54" t="s">
        <v>42</v>
      </c>
    </row>
    <row r="144" spans="1:28" ht="81.75" customHeight="1" x14ac:dyDescent="0.2">
      <c r="A144" s="38" t="s">
        <v>229</v>
      </c>
      <c r="B144" s="40" t="s">
        <v>413</v>
      </c>
      <c r="C144" s="39" t="s">
        <v>412</v>
      </c>
      <c r="D144" s="43">
        <v>200000</v>
      </c>
      <c r="E144" s="45">
        <f t="shared" si="9"/>
        <v>68000</v>
      </c>
      <c r="F144" s="60"/>
      <c r="G144" s="169"/>
      <c r="H144" s="106">
        <v>10000</v>
      </c>
      <c r="I144" s="106">
        <v>15000</v>
      </c>
      <c r="J144" s="119">
        <f t="shared" si="10"/>
        <v>25000</v>
      </c>
      <c r="K144" s="106"/>
      <c r="L144" s="106"/>
      <c r="M144" s="106"/>
      <c r="N144" s="106"/>
      <c r="O144" s="106"/>
      <c r="P144" s="106"/>
      <c r="Q144" s="106"/>
      <c r="R144" s="108"/>
      <c r="S144" s="119">
        <f t="shared" si="8"/>
        <v>0</v>
      </c>
      <c r="T144" s="170"/>
      <c r="U144" s="106">
        <v>18000</v>
      </c>
      <c r="V144" s="106">
        <v>25000</v>
      </c>
      <c r="W144" s="44">
        <f t="shared" si="11"/>
        <v>43000</v>
      </c>
      <c r="X144" s="41" t="s">
        <v>142</v>
      </c>
      <c r="Y144" s="55" t="s">
        <v>61</v>
      </c>
      <c r="Z144" s="61" t="s">
        <v>192</v>
      </c>
      <c r="AA144" s="63" t="s">
        <v>197</v>
      </c>
      <c r="AB144" s="54" t="s">
        <v>42</v>
      </c>
    </row>
    <row r="145" spans="1:56" ht="81" customHeight="1" x14ac:dyDescent="0.2">
      <c r="A145" s="38" t="s">
        <v>230</v>
      </c>
      <c r="B145" s="40" t="s">
        <v>414</v>
      </c>
      <c r="C145" s="39" t="s">
        <v>415</v>
      </c>
      <c r="D145" s="43">
        <v>200000</v>
      </c>
      <c r="E145" s="45">
        <f t="shared" si="9"/>
        <v>68000</v>
      </c>
      <c r="F145" s="60"/>
      <c r="G145" s="169"/>
      <c r="H145" s="106">
        <v>10000</v>
      </c>
      <c r="I145" s="106">
        <v>15000</v>
      </c>
      <c r="J145" s="119">
        <f t="shared" si="10"/>
        <v>25000</v>
      </c>
      <c r="K145" s="106"/>
      <c r="L145" s="106"/>
      <c r="M145" s="106"/>
      <c r="N145" s="106"/>
      <c r="O145" s="106"/>
      <c r="P145" s="106"/>
      <c r="Q145" s="106"/>
      <c r="R145" s="108"/>
      <c r="S145" s="119">
        <f t="shared" si="8"/>
        <v>0</v>
      </c>
      <c r="T145" s="170"/>
      <c r="U145" s="106">
        <v>18000</v>
      </c>
      <c r="V145" s="106">
        <v>25000</v>
      </c>
      <c r="W145" s="44">
        <f t="shared" si="11"/>
        <v>43000</v>
      </c>
      <c r="X145" s="41" t="s">
        <v>142</v>
      </c>
      <c r="Y145" s="55" t="s">
        <v>61</v>
      </c>
      <c r="Z145" s="61" t="s">
        <v>192</v>
      </c>
      <c r="AA145" s="63" t="s">
        <v>197</v>
      </c>
      <c r="AB145" s="54" t="s">
        <v>42</v>
      </c>
    </row>
    <row r="146" spans="1:56" ht="78" customHeight="1" x14ac:dyDescent="0.2">
      <c r="A146" s="38" t="s">
        <v>230</v>
      </c>
      <c r="B146" s="40" t="s">
        <v>416</v>
      </c>
      <c r="C146" s="39" t="s">
        <v>504</v>
      </c>
      <c r="D146" s="43">
        <v>2000000</v>
      </c>
      <c r="E146" s="45">
        <f t="shared" si="9"/>
        <v>350000</v>
      </c>
      <c r="F146" s="43"/>
      <c r="G146" s="169"/>
      <c r="H146" s="106">
        <v>50000</v>
      </c>
      <c r="I146" s="106">
        <v>100000</v>
      </c>
      <c r="J146" s="119">
        <f t="shared" si="10"/>
        <v>150000</v>
      </c>
      <c r="K146" s="106"/>
      <c r="L146" s="106"/>
      <c r="M146" s="106"/>
      <c r="N146" s="106"/>
      <c r="O146" s="106"/>
      <c r="P146" s="106"/>
      <c r="Q146" s="106"/>
      <c r="R146" s="106"/>
      <c r="S146" s="119">
        <f t="shared" ref="S146:S159" si="12">SUM(K146:R146)</f>
        <v>0</v>
      </c>
      <c r="T146" s="170"/>
      <c r="U146" s="106">
        <v>100000</v>
      </c>
      <c r="V146" s="106">
        <v>100000</v>
      </c>
      <c r="W146" s="44">
        <f t="shared" si="11"/>
        <v>200000</v>
      </c>
      <c r="X146" s="141" t="s">
        <v>461</v>
      </c>
      <c r="Y146" s="55" t="s">
        <v>61</v>
      </c>
      <c r="Z146" s="61" t="s">
        <v>192</v>
      </c>
      <c r="AA146" s="56" t="s">
        <v>197</v>
      </c>
      <c r="AB146" s="54" t="s">
        <v>42</v>
      </c>
    </row>
    <row r="147" spans="1:56" ht="97.5" customHeight="1" x14ac:dyDescent="0.2">
      <c r="A147" s="38" t="s">
        <v>230</v>
      </c>
      <c r="B147" s="40" t="s">
        <v>418</v>
      </c>
      <c r="C147" s="39" t="s">
        <v>417</v>
      </c>
      <c r="D147" s="43">
        <v>857000</v>
      </c>
      <c r="E147" s="45">
        <f t="shared" si="9"/>
        <v>430000</v>
      </c>
      <c r="F147" s="43"/>
      <c r="G147" s="169"/>
      <c r="H147" s="106">
        <v>100000</v>
      </c>
      <c r="I147" s="106">
        <v>110000</v>
      </c>
      <c r="J147" s="119">
        <f t="shared" si="10"/>
        <v>210000</v>
      </c>
      <c r="K147" s="106"/>
      <c r="L147" s="106"/>
      <c r="M147" s="106"/>
      <c r="N147" s="106"/>
      <c r="O147" s="106"/>
      <c r="P147" s="106"/>
      <c r="Q147" s="106"/>
      <c r="R147" s="106"/>
      <c r="S147" s="119">
        <f t="shared" si="12"/>
        <v>0</v>
      </c>
      <c r="T147" s="170"/>
      <c r="U147" s="106">
        <v>110000</v>
      </c>
      <c r="V147" s="106">
        <v>110000</v>
      </c>
      <c r="W147" s="44">
        <f t="shared" si="11"/>
        <v>220000</v>
      </c>
      <c r="X147" s="41" t="s">
        <v>142</v>
      </c>
      <c r="Y147" s="55" t="s">
        <v>61</v>
      </c>
      <c r="Z147" s="61" t="s">
        <v>192</v>
      </c>
      <c r="AA147" s="63" t="s">
        <v>197</v>
      </c>
      <c r="AB147" s="54" t="s">
        <v>42</v>
      </c>
    </row>
    <row r="148" spans="1:56" ht="79.5" customHeight="1" x14ac:dyDescent="0.2">
      <c r="A148" s="38" t="s">
        <v>230</v>
      </c>
      <c r="B148" s="40" t="s">
        <v>184</v>
      </c>
      <c r="C148" s="39" t="s">
        <v>419</v>
      </c>
      <c r="D148" s="43">
        <v>160000</v>
      </c>
      <c r="E148" s="45">
        <f t="shared" si="9"/>
        <v>50500</v>
      </c>
      <c r="F148" s="60">
        <v>2500</v>
      </c>
      <c r="G148" s="169"/>
      <c r="H148" s="106">
        <v>10000</v>
      </c>
      <c r="I148" s="106">
        <v>10000</v>
      </c>
      <c r="J148" s="119">
        <f t="shared" si="10"/>
        <v>22500</v>
      </c>
      <c r="K148" s="106"/>
      <c r="L148" s="106"/>
      <c r="M148" s="106"/>
      <c r="N148" s="106"/>
      <c r="O148" s="106"/>
      <c r="P148" s="106"/>
      <c r="Q148" s="106"/>
      <c r="R148" s="108"/>
      <c r="S148" s="119">
        <f t="shared" si="12"/>
        <v>0</v>
      </c>
      <c r="T148" s="170"/>
      <c r="U148" s="106">
        <v>14000</v>
      </c>
      <c r="V148" s="106">
        <v>14000</v>
      </c>
      <c r="W148" s="44">
        <f t="shared" si="11"/>
        <v>28000</v>
      </c>
      <c r="X148" s="41" t="s">
        <v>142</v>
      </c>
      <c r="Y148" s="55" t="s">
        <v>61</v>
      </c>
      <c r="Z148" s="61" t="s">
        <v>192</v>
      </c>
      <c r="AA148" s="63" t="s">
        <v>218</v>
      </c>
      <c r="AB148" s="54" t="s">
        <v>42</v>
      </c>
    </row>
    <row r="149" spans="1:56" ht="90" customHeight="1" x14ac:dyDescent="0.2">
      <c r="A149" s="38" t="s">
        <v>230</v>
      </c>
      <c r="B149" s="40" t="s">
        <v>457</v>
      </c>
      <c r="C149" s="39" t="s">
        <v>420</v>
      </c>
      <c r="D149" s="43">
        <v>40000</v>
      </c>
      <c r="E149" s="45">
        <f t="shared" si="9"/>
        <v>12000</v>
      </c>
      <c r="F149" s="60"/>
      <c r="G149" s="169"/>
      <c r="H149" s="106">
        <v>2500</v>
      </c>
      <c r="I149" s="106">
        <v>2500</v>
      </c>
      <c r="J149" s="119">
        <f t="shared" si="10"/>
        <v>5000</v>
      </c>
      <c r="K149" s="106"/>
      <c r="L149" s="106"/>
      <c r="M149" s="106"/>
      <c r="N149" s="106"/>
      <c r="O149" s="106"/>
      <c r="P149" s="106"/>
      <c r="Q149" s="106"/>
      <c r="R149" s="108"/>
      <c r="S149" s="119">
        <f t="shared" si="12"/>
        <v>0</v>
      </c>
      <c r="T149" s="170"/>
      <c r="U149" s="106">
        <v>3500</v>
      </c>
      <c r="V149" s="106">
        <v>3500</v>
      </c>
      <c r="W149" s="44">
        <f t="shared" si="11"/>
        <v>7000</v>
      </c>
      <c r="X149" s="41" t="s">
        <v>142</v>
      </c>
      <c r="Y149" s="55" t="s">
        <v>61</v>
      </c>
      <c r="Z149" s="61" t="s">
        <v>192</v>
      </c>
      <c r="AA149" s="63" t="s">
        <v>218</v>
      </c>
      <c r="AB149" s="54" t="s">
        <v>42</v>
      </c>
    </row>
    <row r="150" spans="1:56" ht="89.25" x14ac:dyDescent="0.2">
      <c r="A150" s="38" t="s">
        <v>230</v>
      </c>
      <c r="B150" s="40" t="s">
        <v>185</v>
      </c>
      <c r="C150" s="39" t="s">
        <v>421</v>
      </c>
      <c r="D150" s="43">
        <v>50000</v>
      </c>
      <c r="E150" s="45">
        <f t="shared" si="9"/>
        <v>0</v>
      </c>
      <c r="F150" s="43"/>
      <c r="G150" s="169"/>
      <c r="H150" s="106"/>
      <c r="I150" s="106"/>
      <c r="J150" s="119">
        <f t="shared" si="10"/>
        <v>0</v>
      </c>
      <c r="K150" s="106"/>
      <c r="L150" s="106"/>
      <c r="M150" s="106"/>
      <c r="N150" s="106"/>
      <c r="O150" s="106"/>
      <c r="P150" s="106"/>
      <c r="Q150" s="106"/>
      <c r="R150" s="106"/>
      <c r="S150" s="119">
        <f t="shared" si="12"/>
        <v>0</v>
      </c>
      <c r="T150" s="170"/>
      <c r="U150" s="106"/>
      <c r="V150" s="107"/>
      <c r="W150" s="44">
        <f t="shared" si="11"/>
        <v>0</v>
      </c>
      <c r="X150" s="41" t="s">
        <v>142</v>
      </c>
      <c r="Y150" s="86" t="s">
        <v>144</v>
      </c>
      <c r="Z150" s="61" t="s">
        <v>192</v>
      </c>
      <c r="AA150" s="63">
        <v>2015</v>
      </c>
      <c r="AB150" s="54" t="s">
        <v>42</v>
      </c>
    </row>
    <row r="151" spans="1:56" ht="97.5" customHeight="1" x14ac:dyDescent="0.2">
      <c r="A151" s="38" t="s">
        <v>230</v>
      </c>
      <c r="B151" s="40" t="s">
        <v>505</v>
      </c>
      <c r="C151" s="39" t="s">
        <v>422</v>
      </c>
      <c r="D151" s="43">
        <v>100000</v>
      </c>
      <c r="E151" s="45">
        <f t="shared" si="9"/>
        <v>34000</v>
      </c>
      <c r="F151" s="60"/>
      <c r="G151" s="169"/>
      <c r="H151" s="106">
        <v>7000</v>
      </c>
      <c r="I151" s="106">
        <v>7000</v>
      </c>
      <c r="J151" s="119">
        <f t="shared" si="10"/>
        <v>14000</v>
      </c>
      <c r="K151" s="106"/>
      <c r="L151" s="106"/>
      <c r="M151" s="106"/>
      <c r="N151" s="106"/>
      <c r="O151" s="106"/>
      <c r="P151" s="106"/>
      <c r="Q151" s="106"/>
      <c r="R151" s="108"/>
      <c r="S151" s="119">
        <f t="shared" si="12"/>
        <v>0</v>
      </c>
      <c r="T151" s="170"/>
      <c r="U151" s="106">
        <v>10000</v>
      </c>
      <c r="V151" s="106">
        <v>10000</v>
      </c>
      <c r="W151" s="44">
        <f t="shared" si="11"/>
        <v>20000</v>
      </c>
      <c r="X151" s="41" t="s">
        <v>142</v>
      </c>
      <c r="Y151" s="87">
        <v>412900</v>
      </c>
      <c r="Z151" s="61" t="s">
        <v>192</v>
      </c>
      <c r="AA151" s="63" t="s">
        <v>197</v>
      </c>
      <c r="AB151" s="54" t="s">
        <v>42</v>
      </c>
    </row>
    <row r="152" spans="1:56" ht="99" customHeight="1" x14ac:dyDescent="0.2">
      <c r="A152" s="38" t="s">
        <v>230</v>
      </c>
      <c r="B152" s="40" t="s">
        <v>506</v>
      </c>
      <c r="C152" s="39" t="s">
        <v>507</v>
      </c>
      <c r="D152" s="60">
        <v>290000</v>
      </c>
      <c r="E152" s="45">
        <f t="shared" si="9"/>
        <v>290000</v>
      </c>
      <c r="F152" s="88"/>
      <c r="G152" s="175"/>
      <c r="H152" s="106">
        <v>20000</v>
      </c>
      <c r="I152" s="112">
        <v>20000</v>
      </c>
      <c r="J152" s="119">
        <f t="shared" si="10"/>
        <v>40000</v>
      </c>
      <c r="K152" s="106"/>
      <c r="L152" s="106"/>
      <c r="M152" s="106"/>
      <c r="N152" s="106"/>
      <c r="O152" s="106"/>
      <c r="P152" s="106"/>
      <c r="Q152" s="106"/>
      <c r="R152" s="106"/>
      <c r="S152" s="119">
        <f t="shared" si="12"/>
        <v>0</v>
      </c>
      <c r="T152" s="170"/>
      <c r="U152" s="106">
        <v>125000</v>
      </c>
      <c r="V152" s="106">
        <v>125000</v>
      </c>
      <c r="W152" s="44">
        <f t="shared" si="11"/>
        <v>250000</v>
      </c>
      <c r="X152" s="85" t="s">
        <v>155</v>
      </c>
      <c r="Y152" s="55" t="s">
        <v>61</v>
      </c>
      <c r="Z152" s="61" t="s">
        <v>192</v>
      </c>
      <c r="AA152" s="63" t="s">
        <v>199</v>
      </c>
      <c r="AB152" s="54" t="s">
        <v>42</v>
      </c>
    </row>
    <row r="153" spans="1:56" ht="48" customHeight="1" x14ac:dyDescent="0.2">
      <c r="A153" s="38" t="s">
        <v>230</v>
      </c>
      <c r="B153" s="40" t="s">
        <v>186</v>
      </c>
      <c r="C153" s="39" t="s">
        <v>423</v>
      </c>
      <c r="D153" s="43">
        <v>0</v>
      </c>
      <c r="E153" s="45">
        <f t="shared" si="9"/>
        <v>0</v>
      </c>
      <c r="F153" s="43"/>
      <c r="G153" s="169"/>
      <c r="H153" s="106"/>
      <c r="I153" s="107"/>
      <c r="J153" s="119">
        <f t="shared" si="10"/>
        <v>0</v>
      </c>
      <c r="K153" s="106"/>
      <c r="L153" s="106"/>
      <c r="M153" s="106"/>
      <c r="N153" s="106"/>
      <c r="O153" s="106"/>
      <c r="P153" s="106"/>
      <c r="Q153" s="106"/>
      <c r="R153" s="106"/>
      <c r="S153" s="119">
        <f t="shared" si="12"/>
        <v>0</v>
      </c>
      <c r="T153" s="170"/>
      <c r="U153" s="106"/>
      <c r="V153" s="107"/>
      <c r="W153" s="44">
        <f t="shared" si="11"/>
        <v>0</v>
      </c>
      <c r="X153" s="41" t="s">
        <v>143</v>
      </c>
      <c r="Y153" s="86" t="s">
        <v>144</v>
      </c>
      <c r="Z153" s="61" t="s">
        <v>192</v>
      </c>
      <c r="AA153" s="56">
        <v>2014</v>
      </c>
      <c r="AB153" s="54" t="s">
        <v>42</v>
      </c>
    </row>
    <row r="154" spans="1:56" ht="73.5" customHeight="1" x14ac:dyDescent="0.2">
      <c r="A154" s="38" t="s">
        <v>230</v>
      </c>
      <c r="B154" s="40" t="s">
        <v>509</v>
      </c>
      <c r="C154" s="39" t="s">
        <v>145</v>
      </c>
      <c r="D154" s="43">
        <v>30000</v>
      </c>
      <c r="E154" s="45">
        <f t="shared" si="9"/>
        <v>30000</v>
      </c>
      <c r="F154" s="43"/>
      <c r="G154" s="169"/>
      <c r="H154" s="106"/>
      <c r="I154" s="107"/>
      <c r="J154" s="119">
        <f t="shared" si="10"/>
        <v>0</v>
      </c>
      <c r="K154" s="106"/>
      <c r="L154" s="106"/>
      <c r="M154" s="106"/>
      <c r="N154" s="106"/>
      <c r="O154" s="106"/>
      <c r="P154" s="106"/>
      <c r="Q154" s="106"/>
      <c r="S154" s="119">
        <f t="shared" si="12"/>
        <v>0</v>
      </c>
      <c r="T154" s="170"/>
      <c r="U154" s="106">
        <v>30000</v>
      </c>
      <c r="V154" s="107"/>
      <c r="W154" s="44">
        <f t="shared" si="11"/>
        <v>30000</v>
      </c>
      <c r="X154" s="41" t="s">
        <v>146</v>
      </c>
      <c r="Y154" s="55" t="s">
        <v>61</v>
      </c>
      <c r="Z154" s="61" t="s">
        <v>192</v>
      </c>
      <c r="AA154" s="56" t="s">
        <v>197</v>
      </c>
      <c r="AB154" s="54" t="s">
        <v>42</v>
      </c>
    </row>
    <row r="155" spans="1:56" ht="83.25" customHeight="1" x14ac:dyDescent="0.2">
      <c r="A155" s="38" t="s">
        <v>230</v>
      </c>
      <c r="B155" s="40" t="s">
        <v>187</v>
      </c>
      <c r="C155" s="39" t="s">
        <v>424</v>
      </c>
      <c r="D155" s="43">
        <v>30000</v>
      </c>
      <c r="E155" s="45">
        <f t="shared" si="9"/>
        <v>12500</v>
      </c>
      <c r="F155" s="60">
        <v>2500</v>
      </c>
      <c r="G155" s="169"/>
      <c r="H155" s="106">
        <v>2500</v>
      </c>
      <c r="I155" s="106">
        <v>2500</v>
      </c>
      <c r="J155" s="119">
        <f t="shared" si="10"/>
        <v>7500</v>
      </c>
      <c r="K155" s="106"/>
      <c r="L155" s="106"/>
      <c r="M155" s="106"/>
      <c r="N155" s="106"/>
      <c r="O155" s="106"/>
      <c r="P155" s="106"/>
      <c r="Q155" s="106"/>
      <c r="R155" s="108"/>
      <c r="S155" s="119">
        <f t="shared" si="12"/>
        <v>0</v>
      </c>
      <c r="T155" s="170"/>
      <c r="U155" s="106">
        <v>2500</v>
      </c>
      <c r="V155" s="106">
        <v>2500</v>
      </c>
      <c r="W155" s="44">
        <f t="shared" si="11"/>
        <v>5000</v>
      </c>
      <c r="X155" s="41" t="s">
        <v>147</v>
      </c>
      <c r="Y155" s="55">
        <v>511300</v>
      </c>
      <c r="Z155" s="61" t="s">
        <v>192</v>
      </c>
      <c r="AA155" s="63" t="s">
        <v>218</v>
      </c>
      <c r="AB155" s="54" t="s">
        <v>42</v>
      </c>
    </row>
    <row r="156" spans="1:56" s="95" customFormat="1" ht="51.75" customHeight="1" x14ac:dyDescent="0.2">
      <c r="A156" s="38" t="s">
        <v>230</v>
      </c>
      <c r="B156" s="40" t="s">
        <v>188</v>
      </c>
      <c r="C156" s="39" t="s">
        <v>510</v>
      </c>
      <c r="D156" s="43">
        <v>100000</v>
      </c>
      <c r="E156" s="45">
        <f t="shared" si="9"/>
        <v>100000</v>
      </c>
      <c r="F156" s="43"/>
      <c r="G156" s="169"/>
      <c r="H156" s="106">
        <v>25000</v>
      </c>
      <c r="I156" s="112">
        <v>25000</v>
      </c>
      <c r="J156" s="119">
        <f t="shared" si="10"/>
        <v>50000</v>
      </c>
      <c r="K156" s="106"/>
      <c r="L156" s="106"/>
      <c r="M156" s="106"/>
      <c r="N156" s="106"/>
      <c r="O156" s="106"/>
      <c r="P156" s="106"/>
      <c r="Q156" s="106"/>
      <c r="R156" s="106"/>
      <c r="S156" s="119">
        <f t="shared" si="12"/>
        <v>0</v>
      </c>
      <c r="T156" s="170"/>
      <c r="U156" s="106">
        <v>25000</v>
      </c>
      <c r="V156" s="112">
        <v>25000</v>
      </c>
      <c r="W156" s="44">
        <f t="shared" si="11"/>
        <v>50000</v>
      </c>
      <c r="X156" s="41" t="s">
        <v>148</v>
      </c>
      <c r="Y156" s="55" t="s">
        <v>61</v>
      </c>
      <c r="Z156" s="41" t="s">
        <v>68</v>
      </c>
      <c r="AA156" s="63" t="s">
        <v>197</v>
      </c>
      <c r="AB156" s="54" t="s">
        <v>42</v>
      </c>
    </row>
    <row r="157" spans="1:56" ht="30" customHeight="1" x14ac:dyDescent="0.2">
      <c r="A157" s="34"/>
      <c r="B157" s="37"/>
      <c r="C157" s="35"/>
      <c r="D157" s="43"/>
      <c r="E157" s="45">
        <f t="shared" si="9"/>
        <v>0</v>
      </c>
      <c r="F157" s="43"/>
      <c r="G157" s="169"/>
      <c r="H157" s="106"/>
      <c r="I157" s="107"/>
      <c r="J157" s="119">
        <f t="shared" si="10"/>
        <v>0</v>
      </c>
      <c r="K157" s="106"/>
      <c r="L157" s="106"/>
      <c r="M157" s="106"/>
      <c r="N157" s="106"/>
      <c r="O157" s="106"/>
      <c r="P157" s="106"/>
      <c r="Q157" s="106"/>
      <c r="R157" s="106"/>
      <c r="S157" s="119"/>
      <c r="T157" s="170"/>
      <c r="U157" s="106"/>
      <c r="V157" s="107"/>
      <c r="W157" s="44">
        <f t="shared" si="11"/>
        <v>0</v>
      </c>
      <c r="X157" s="36"/>
      <c r="Y157" s="36"/>
      <c r="Z157" s="36"/>
      <c r="AA157" s="33"/>
      <c r="AB157" s="52"/>
      <c r="BB157" s="2"/>
      <c r="BC157" s="2"/>
      <c r="BD157" s="2"/>
    </row>
    <row r="158" spans="1:56" ht="15" x14ac:dyDescent="0.2">
      <c r="A158" s="34"/>
      <c r="B158" s="37"/>
      <c r="C158" s="35"/>
      <c r="D158" s="43"/>
      <c r="E158" s="45">
        <f t="shared" si="9"/>
        <v>0</v>
      </c>
      <c r="F158" s="43"/>
      <c r="G158" s="169"/>
      <c r="H158" s="106"/>
      <c r="I158" s="107"/>
      <c r="J158" s="119">
        <f t="shared" si="10"/>
        <v>0</v>
      </c>
      <c r="K158" s="106"/>
      <c r="L158" s="106"/>
      <c r="M158" s="106"/>
      <c r="N158" s="106"/>
      <c r="O158" s="106"/>
      <c r="P158" s="106"/>
      <c r="Q158" s="106"/>
      <c r="R158" s="106"/>
      <c r="S158" s="119"/>
      <c r="T158" s="170"/>
      <c r="U158" s="106"/>
      <c r="V158" s="107"/>
      <c r="W158" s="44">
        <f t="shared" si="11"/>
        <v>0</v>
      </c>
      <c r="X158" s="36"/>
      <c r="Y158" s="36"/>
      <c r="Z158" s="36"/>
      <c r="AA158" s="33"/>
      <c r="AB158" s="52"/>
      <c r="BB158" s="2"/>
      <c r="BC158" s="2"/>
      <c r="BD158" s="2"/>
    </row>
    <row r="159" spans="1:56" ht="21" customHeight="1" x14ac:dyDescent="0.2">
      <c r="A159" s="10"/>
      <c r="B159" s="11"/>
      <c r="C159" s="12"/>
      <c r="D159" s="18"/>
      <c r="E159" s="45">
        <f t="shared" si="9"/>
        <v>0</v>
      </c>
      <c r="F159" s="17"/>
      <c r="G159" s="169"/>
      <c r="H159" s="114"/>
      <c r="I159" s="114"/>
      <c r="J159" s="119">
        <f t="shared" si="10"/>
        <v>0</v>
      </c>
      <c r="K159" s="114"/>
      <c r="L159" s="114"/>
      <c r="M159" s="114"/>
      <c r="N159" s="114"/>
      <c r="O159" s="114"/>
      <c r="P159" s="114"/>
      <c r="Q159" s="114"/>
      <c r="R159" s="114"/>
      <c r="S159" s="119">
        <f t="shared" si="12"/>
        <v>0</v>
      </c>
      <c r="T159" s="170"/>
      <c r="U159" s="113"/>
      <c r="V159" s="114"/>
      <c r="W159" s="44">
        <f t="shared" si="11"/>
        <v>0</v>
      </c>
      <c r="X159" s="13"/>
      <c r="Y159" s="14"/>
      <c r="Z159" s="13"/>
      <c r="AA159" s="15"/>
      <c r="AB159" s="53"/>
      <c r="BB159" s="2"/>
      <c r="BC159" s="2"/>
      <c r="BD159" s="2"/>
    </row>
    <row r="160" spans="1:56" ht="15" x14ac:dyDescent="0.2">
      <c r="A160" s="258" t="s">
        <v>1</v>
      </c>
      <c r="B160" s="259"/>
      <c r="C160" s="5"/>
      <c r="D160" s="19">
        <f t="shared" ref="D160:V160" si="13">SUM(D7:D159)</f>
        <v>224314944</v>
      </c>
      <c r="E160" s="45">
        <f t="shared" si="9"/>
        <v>137338383</v>
      </c>
      <c r="F160" s="19">
        <f t="shared" si="13"/>
        <v>3162159</v>
      </c>
      <c r="G160" s="19">
        <f t="shared" si="13"/>
        <v>1594143</v>
      </c>
      <c r="H160" s="115">
        <f t="shared" si="13"/>
        <v>7800601</v>
      </c>
      <c r="I160" s="115">
        <f t="shared" si="13"/>
        <v>7538732</v>
      </c>
      <c r="J160" s="190">
        <f t="shared" si="10"/>
        <v>18501492</v>
      </c>
      <c r="K160" s="115">
        <f t="shared" si="13"/>
        <v>20259832</v>
      </c>
      <c r="L160" s="115">
        <f t="shared" si="13"/>
        <v>3930000</v>
      </c>
      <c r="M160" s="115">
        <f t="shared" si="13"/>
        <v>0</v>
      </c>
      <c r="N160" s="115">
        <f t="shared" si="13"/>
        <v>2136000</v>
      </c>
      <c r="O160" s="115">
        <f t="shared" si="13"/>
        <v>1035572</v>
      </c>
      <c r="P160" s="115">
        <f t="shared" si="13"/>
        <v>1924031</v>
      </c>
      <c r="Q160" s="115">
        <f t="shared" si="13"/>
        <v>3048315</v>
      </c>
      <c r="R160" s="115">
        <f t="shared" si="13"/>
        <v>5000</v>
      </c>
      <c r="S160" s="115">
        <f>SUM(S7:S159)</f>
        <v>32338750</v>
      </c>
      <c r="T160" s="115">
        <f t="shared" si="13"/>
        <v>20444121</v>
      </c>
      <c r="U160" s="115">
        <f t="shared" si="13"/>
        <v>44087684</v>
      </c>
      <c r="V160" s="115">
        <f t="shared" si="13"/>
        <v>42410457</v>
      </c>
      <c r="W160" s="190">
        <f t="shared" si="11"/>
        <v>118836891</v>
      </c>
      <c r="X160" s="271"/>
      <c r="Y160" s="271"/>
      <c r="Z160" s="271"/>
      <c r="AA160" s="271"/>
      <c r="AB160" s="271"/>
      <c r="BB160" s="2"/>
      <c r="BC160" s="2"/>
      <c r="BD160" s="2"/>
    </row>
    <row r="161" spans="1:23" ht="30" customHeight="1" x14ac:dyDescent="0.2">
      <c r="D161" s="4"/>
      <c r="E161" s="4"/>
      <c r="F161" s="1"/>
      <c r="H161" s="124"/>
      <c r="J161" s="116"/>
      <c r="L161" s="117"/>
      <c r="M161" s="124"/>
      <c r="N161" s="124"/>
      <c r="O161" s="124"/>
      <c r="P161" s="124"/>
      <c r="Q161" s="124"/>
      <c r="S161" s="124"/>
      <c r="T161" s="185"/>
      <c r="V161" s="117"/>
      <c r="W161" s="4"/>
    </row>
    <row r="162" spans="1:23" ht="36.75" customHeight="1" x14ac:dyDescent="0.25">
      <c r="A162" s="31" t="s">
        <v>28</v>
      </c>
      <c r="B162" s="32"/>
      <c r="C162" s="254" t="s">
        <v>50</v>
      </c>
      <c r="D162" s="255"/>
      <c r="E162" s="168"/>
      <c r="F162" s="30"/>
      <c r="G162" s="180"/>
      <c r="H162" s="125"/>
      <c r="I162" s="125"/>
      <c r="J162" s="125"/>
      <c r="K162" s="125"/>
      <c r="L162" s="125"/>
      <c r="M162" s="125"/>
      <c r="N162" s="125"/>
      <c r="O162" s="125"/>
      <c r="R162" s="126"/>
    </row>
    <row r="163" spans="1:23" ht="39.75" customHeight="1" x14ac:dyDescent="0.25">
      <c r="A163" s="257" t="s">
        <v>29</v>
      </c>
      <c r="B163" s="257"/>
      <c r="C163" s="260" t="s">
        <v>51</v>
      </c>
      <c r="D163" s="261"/>
      <c r="E163" s="167"/>
      <c r="F163" s="29"/>
      <c r="G163" s="181"/>
      <c r="H163" s="125"/>
      <c r="I163" s="125"/>
      <c r="J163" s="125"/>
      <c r="K163" s="125"/>
      <c r="L163" s="125"/>
      <c r="M163" s="125"/>
      <c r="N163" s="125"/>
      <c r="O163" s="125"/>
    </row>
    <row r="164" spans="1:23" ht="48" customHeight="1" x14ac:dyDescent="0.25">
      <c r="A164" s="257"/>
      <c r="B164" s="257"/>
      <c r="C164" s="260" t="s">
        <v>30</v>
      </c>
      <c r="D164" s="262"/>
      <c r="E164" s="166"/>
      <c r="F164" s="1"/>
      <c r="J164" s="116"/>
    </row>
    <row r="165" spans="1:23" ht="28.5" customHeight="1" x14ac:dyDescent="0.25">
      <c r="C165" s="260" t="s">
        <v>52</v>
      </c>
      <c r="D165" s="262"/>
      <c r="E165" s="166"/>
      <c r="F165" s="1"/>
      <c r="J165" s="116"/>
    </row>
    <row r="166" spans="1:23" ht="15" x14ac:dyDescent="0.25">
      <c r="C166" s="260" t="s">
        <v>53</v>
      </c>
      <c r="D166" s="262"/>
      <c r="E166" s="166"/>
      <c r="F166" s="1"/>
      <c r="J166" s="116"/>
    </row>
    <row r="167" spans="1:23" x14ac:dyDescent="0.2">
      <c r="C167" s="28"/>
      <c r="F167" s="1"/>
      <c r="J167" s="116"/>
    </row>
    <row r="168" spans="1:23" x14ac:dyDescent="0.2">
      <c r="C168" s="28"/>
      <c r="F168" s="1"/>
      <c r="J168" s="116"/>
    </row>
    <row r="169" spans="1:23" x14ac:dyDescent="0.2">
      <c r="C169" s="28"/>
      <c r="F169" s="1"/>
      <c r="J169" s="116"/>
    </row>
    <row r="170" spans="1:23" x14ac:dyDescent="0.2">
      <c r="C170" s="28"/>
      <c r="F170" s="1"/>
      <c r="J170" s="116"/>
    </row>
    <row r="171" spans="1:23" x14ac:dyDescent="0.2">
      <c r="C171" s="28"/>
      <c r="F171" s="1"/>
      <c r="J171" s="116"/>
    </row>
    <row r="172" spans="1:23" x14ac:dyDescent="0.2">
      <c r="C172" s="28"/>
      <c r="F172" s="1"/>
      <c r="J172" s="116"/>
    </row>
    <row r="173" spans="1:23" x14ac:dyDescent="0.2">
      <c r="C173" s="28"/>
      <c r="F173" s="1"/>
      <c r="J173" s="116"/>
    </row>
    <row r="174" spans="1:23" x14ac:dyDescent="0.2">
      <c r="C174" s="28"/>
      <c r="F174" s="1"/>
      <c r="J174" s="116"/>
    </row>
    <row r="175" spans="1:23" x14ac:dyDescent="0.2">
      <c r="C175" s="28"/>
      <c r="F175" s="1"/>
      <c r="J175" s="116"/>
    </row>
    <row r="176" spans="1:23" x14ac:dyDescent="0.2">
      <c r="C176" s="28"/>
      <c r="F176" s="1"/>
      <c r="J176" s="116"/>
    </row>
    <row r="177" spans="3:10" x14ac:dyDescent="0.2">
      <c r="C177" s="28"/>
      <c r="F177" s="1"/>
      <c r="J177" s="116"/>
    </row>
    <row r="178" spans="3:10" x14ac:dyDescent="0.2">
      <c r="C178" s="28"/>
      <c r="F178" s="1"/>
      <c r="J178" s="116"/>
    </row>
    <row r="179" spans="3:10" x14ac:dyDescent="0.2">
      <c r="C179" s="28"/>
      <c r="F179" s="1"/>
      <c r="J179" s="116"/>
    </row>
    <row r="180" spans="3:10" x14ac:dyDescent="0.2">
      <c r="C180" s="28"/>
      <c r="F180" s="1"/>
      <c r="J180" s="116"/>
    </row>
    <row r="181" spans="3:10" x14ac:dyDescent="0.2">
      <c r="C181" s="28"/>
      <c r="F181" s="1"/>
      <c r="J181" s="116"/>
    </row>
    <row r="182" spans="3:10" x14ac:dyDescent="0.2">
      <c r="C182" s="28"/>
      <c r="F182" s="1"/>
      <c r="J182" s="116"/>
    </row>
    <row r="183" spans="3:10" x14ac:dyDescent="0.2">
      <c r="C183" s="28"/>
      <c r="F183" s="1"/>
      <c r="J183" s="116"/>
    </row>
    <row r="184" spans="3:10" x14ac:dyDescent="0.2">
      <c r="F184" s="1"/>
      <c r="J184" s="116"/>
    </row>
    <row r="185" spans="3:10" x14ac:dyDescent="0.2">
      <c r="F185" s="1"/>
      <c r="J185" s="116"/>
    </row>
    <row r="186" spans="3:10" x14ac:dyDescent="0.2">
      <c r="F186" s="1"/>
      <c r="J186" s="116"/>
    </row>
    <row r="187" spans="3:10" x14ac:dyDescent="0.2">
      <c r="F187" s="1"/>
      <c r="J187" s="116"/>
    </row>
    <row r="188" spans="3:10" x14ac:dyDescent="0.2">
      <c r="F188" s="1"/>
      <c r="J188" s="116"/>
    </row>
    <row r="189" spans="3:10" x14ac:dyDescent="0.2">
      <c r="F189" s="1"/>
      <c r="J189" s="116"/>
    </row>
    <row r="190" spans="3:10" x14ac:dyDescent="0.2">
      <c r="F190" s="1"/>
      <c r="J190" s="116"/>
    </row>
    <row r="191" spans="3:10" x14ac:dyDescent="0.2">
      <c r="F191" s="1"/>
      <c r="J191" s="116"/>
    </row>
    <row r="192" spans="3:10" x14ac:dyDescent="0.2">
      <c r="F192" s="1"/>
      <c r="J192" s="116"/>
    </row>
    <row r="193" spans="6:10" x14ac:dyDescent="0.2">
      <c r="F193" s="1"/>
      <c r="J193" s="116"/>
    </row>
    <row r="194" spans="6:10" x14ac:dyDescent="0.2">
      <c r="F194" s="1"/>
      <c r="J194" s="116"/>
    </row>
    <row r="195" spans="6:10" x14ac:dyDescent="0.2">
      <c r="F195" s="1"/>
      <c r="J195" s="116"/>
    </row>
    <row r="196" spans="6:10" x14ac:dyDescent="0.2">
      <c r="F196" s="1"/>
      <c r="J196" s="116"/>
    </row>
    <row r="197" spans="6:10" x14ac:dyDescent="0.2">
      <c r="F197" s="1"/>
      <c r="J197" s="116"/>
    </row>
    <row r="198" spans="6:10" x14ac:dyDescent="0.2">
      <c r="F198" s="1"/>
      <c r="J198" s="116"/>
    </row>
    <row r="199" spans="6:10" x14ac:dyDescent="0.2">
      <c r="F199" s="1"/>
      <c r="J199" s="116"/>
    </row>
    <row r="200" spans="6:10" x14ac:dyDescent="0.2">
      <c r="F200" s="1"/>
      <c r="J200" s="116"/>
    </row>
    <row r="201" spans="6:10" x14ac:dyDescent="0.2">
      <c r="F201" s="1"/>
      <c r="J201" s="116"/>
    </row>
    <row r="202" spans="6:10" x14ac:dyDescent="0.2">
      <c r="F202" s="1"/>
      <c r="J202" s="116"/>
    </row>
    <row r="203" spans="6:10" x14ac:dyDescent="0.2">
      <c r="F203" s="1"/>
      <c r="J203" s="116"/>
    </row>
    <row r="204" spans="6:10" x14ac:dyDescent="0.2">
      <c r="F204" s="1"/>
      <c r="J204" s="116"/>
    </row>
    <row r="205" spans="6:10" x14ac:dyDescent="0.2">
      <c r="F205" s="1"/>
      <c r="J205" s="116"/>
    </row>
    <row r="206" spans="6:10" x14ac:dyDescent="0.2">
      <c r="F206" s="1"/>
      <c r="J206" s="116"/>
    </row>
    <row r="207" spans="6:10" x14ac:dyDescent="0.2">
      <c r="F207" s="1"/>
      <c r="J207" s="116"/>
    </row>
    <row r="208" spans="6:10" x14ac:dyDescent="0.2">
      <c r="F208" s="1"/>
      <c r="J208" s="116"/>
    </row>
    <row r="209" spans="6:10" x14ac:dyDescent="0.2">
      <c r="F209" s="1"/>
      <c r="J209" s="116"/>
    </row>
    <row r="210" spans="6:10" x14ac:dyDescent="0.2">
      <c r="F210" s="1"/>
      <c r="J210" s="116"/>
    </row>
    <row r="211" spans="6:10" x14ac:dyDescent="0.2">
      <c r="F211" s="1"/>
      <c r="J211" s="116"/>
    </row>
    <row r="212" spans="6:10" x14ac:dyDescent="0.2">
      <c r="F212" s="1"/>
      <c r="J212" s="116"/>
    </row>
    <row r="213" spans="6:10" x14ac:dyDescent="0.2">
      <c r="F213" s="1"/>
      <c r="J213" s="116"/>
    </row>
    <row r="214" spans="6:10" x14ac:dyDescent="0.2">
      <c r="F214" s="1"/>
      <c r="J214" s="116"/>
    </row>
    <row r="215" spans="6:10" x14ac:dyDescent="0.2">
      <c r="F215" s="1"/>
      <c r="J215" s="116"/>
    </row>
    <row r="216" spans="6:10" x14ac:dyDescent="0.2">
      <c r="F216" s="1"/>
      <c r="J216" s="116"/>
    </row>
    <row r="217" spans="6:10" x14ac:dyDescent="0.2">
      <c r="F217" s="1"/>
      <c r="J217" s="116"/>
    </row>
    <row r="218" spans="6:10" x14ac:dyDescent="0.2">
      <c r="F218" s="1"/>
      <c r="J218" s="116"/>
    </row>
    <row r="219" spans="6:10" x14ac:dyDescent="0.2">
      <c r="F219" s="1"/>
      <c r="J219" s="116"/>
    </row>
    <row r="220" spans="6:10" x14ac:dyDescent="0.2">
      <c r="F220" s="1"/>
      <c r="J220" s="116"/>
    </row>
    <row r="221" spans="6:10" x14ac:dyDescent="0.2">
      <c r="F221" s="1"/>
      <c r="J221" s="116"/>
    </row>
    <row r="222" spans="6:10" x14ac:dyDescent="0.2">
      <c r="F222" s="1"/>
      <c r="J222" s="116"/>
    </row>
    <row r="223" spans="6:10" x14ac:dyDescent="0.2">
      <c r="F223" s="1"/>
      <c r="J223" s="116"/>
    </row>
    <row r="224" spans="6:10" x14ac:dyDescent="0.2">
      <c r="F224" s="1"/>
      <c r="J224" s="116"/>
    </row>
    <row r="225" spans="6:10" x14ac:dyDescent="0.2">
      <c r="F225" s="1"/>
      <c r="J225" s="116"/>
    </row>
    <row r="226" spans="6:10" x14ac:dyDescent="0.2">
      <c r="F226" s="1"/>
      <c r="J226" s="116"/>
    </row>
    <row r="227" spans="6:10" x14ac:dyDescent="0.2">
      <c r="F227" s="1"/>
      <c r="J227" s="116"/>
    </row>
    <row r="228" spans="6:10" x14ac:dyDescent="0.2">
      <c r="F228" s="1"/>
      <c r="J228" s="116"/>
    </row>
    <row r="229" spans="6:10" x14ac:dyDescent="0.2">
      <c r="F229" s="1"/>
      <c r="J229" s="116"/>
    </row>
    <row r="230" spans="6:10" x14ac:dyDescent="0.2">
      <c r="F230" s="1"/>
      <c r="J230" s="116"/>
    </row>
    <row r="231" spans="6:10" x14ac:dyDescent="0.2">
      <c r="F231" s="1"/>
      <c r="J231" s="116"/>
    </row>
    <row r="232" spans="6:10" x14ac:dyDescent="0.2">
      <c r="F232" s="1"/>
      <c r="J232" s="116"/>
    </row>
    <row r="233" spans="6:10" x14ac:dyDescent="0.2">
      <c r="F233" s="1"/>
      <c r="J233" s="116"/>
    </row>
    <row r="234" spans="6:10" x14ac:dyDescent="0.2">
      <c r="F234" s="1"/>
      <c r="J234" s="116"/>
    </row>
    <row r="235" spans="6:10" x14ac:dyDescent="0.2">
      <c r="F235" s="1"/>
      <c r="J235" s="116"/>
    </row>
    <row r="236" spans="6:10" x14ac:dyDescent="0.2">
      <c r="F236" s="1"/>
      <c r="J236" s="116"/>
    </row>
    <row r="237" spans="6:10" x14ac:dyDescent="0.2">
      <c r="F237" s="1"/>
      <c r="J237" s="116"/>
    </row>
    <row r="238" spans="6:10" x14ac:dyDescent="0.2">
      <c r="F238" s="1"/>
      <c r="J238" s="116"/>
    </row>
    <row r="239" spans="6:10" x14ac:dyDescent="0.2">
      <c r="F239" s="1"/>
      <c r="J239" s="116"/>
    </row>
    <row r="240" spans="6:10" x14ac:dyDescent="0.2">
      <c r="F240" s="1"/>
      <c r="J240" s="116"/>
    </row>
    <row r="241" spans="6:10" x14ac:dyDescent="0.2">
      <c r="F241" s="1"/>
      <c r="J241" s="116"/>
    </row>
    <row r="242" spans="6:10" x14ac:dyDescent="0.2">
      <c r="F242" s="1"/>
      <c r="J242" s="116"/>
    </row>
    <row r="243" spans="6:10" x14ac:dyDescent="0.2">
      <c r="F243" s="1"/>
      <c r="J243" s="116"/>
    </row>
    <row r="244" spans="6:10" x14ac:dyDescent="0.2">
      <c r="F244" s="1"/>
      <c r="J244" s="116"/>
    </row>
    <row r="245" spans="6:10" x14ac:dyDescent="0.2">
      <c r="F245" s="1"/>
      <c r="J245" s="116"/>
    </row>
    <row r="246" spans="6:10" x14ac:dyDescent="0.2">
      <c r="F246" s="1"/>
      <c r="J246" s="116"/>
    </row>
    <row r="247" spans="6:10" x14ac:dyDescent="0.2">
      <c r="F247" s="1"/>
      <c r="J247" s="116"/>
    </row>
    <row r="248" spans="6:10" x14ac:dyDescent="0.2">
      <c r="F248" s="1"/>
      <c r="J248" s="116"/>
    </row>
    <row r="249" spans="6:10" x14ac:dyDescent="0.2">
      <c r="F249" s="1"/>
      <c r="J249" s="116"/>
    </row>
    <row r="250" spans="6:10" x14ac:dyDescent="0.2">
      <c r="F250" s="1"/>
      <c r="J250" s="116"/>
    </row>
    <row r="251" spans="6:10" x14ac:dyDescent="0.2">
      <c r="F251" s="1"/>
      <c r="J251" s="116"/>
    </row>
    <row r="252" spans="6:10" x14ac:dyDescent="0.2">
      <c r="F252" s="1"/>
      <c r="J252" s="116"/>
    </row>
    <row r="253" spans="6:10" x14ac:dyDescent="0.2">
      <c r="F253" s="1"/>
      <c r="J253" s="116"/>
    </row>
    <row r="254" spans="6:10" x14ac:dyDescent="0.2">
      <c r="F254" s="1"/>
      <c r="J254" s="116"/>
    </row>
    <row r="255" spans="6:10" x14ac:dyDescent="0.2">
      <c r="F255" s="1"/>
      <c r="J255" s="116"/>
    </row>
    <row r="256" spans="6:10" x14ac:dyDescent="0.2">
      <c r="F256" s="1"/>
      <c r="J256" s="116"/>
    </row>
    <row r="257" spans="6:10" x14ac:dyDescent="0.2">
      <c r="F257" s="1"/>
      <c r="J257" s="116"/>
    </row>
    <row r="258" spans="6:10" x14ac:dyDescent="0.2">
      <c r="F258" s="1"/>
      <c r="J258" s="116"/>
    </row>
    <row r="259" spans="6:10" x14ac:dyDescent="0.2">
      <c r="F259" s="1"/>
      <c r="J259" s="116"/>
    </row>
    <row r="260" spans="6:10" x14ac:dyDescent="0.2">
      <c r="F260" s="1"/>
      <c r="J260" s="116"/>
    </row>
    <row r="261" spans="6:10" x14ac:dyDescent="0.2">
      <c r="F261" s="1"/>
      <c r="J261" s="116"/>
    </row>
    <row r="262" spans="6:10" x14ac:dyDescent="0.2">
      <c r="F262" s="1"/>
      <c r="J262" s="116"/>
    </row>
    <row r="263" spans="6:10" x14ac:dyDescent="0.2">
      <c r="F263" s="1"/>
      <c r="J263" s="116"/>
    </row>
    <row r="264" spans="6:10" x14ac:dyDescent="0.2">
      <c r="F264" s="1"/>
      <c r="J264" s="116"/>
    </row>
    <row r="265" spans="6:10" x14ac:dyDescent="0.2">
      <c r="F265" s="1"/>
      <c r="J265" s="116"/>
    </row>
    <row r="266" spans="6:10" x14ac:dyDescent="0.2">
      <c r="F266" s="1"/>
      <c r="J266" s="116"/>
    </row>
    <row r="267" spans="6:10" x14ac:dyDescent="0.2">
      <c r="F267" s="1"/>
      <c r="J267" s="116"/>
    </row>
    <row r="268" spans="6:10" x14ac:dyDescent="0.2">
      <c r="F268" s="1"/>
      <c r="J268" s="116"/>
    </row>
    <row r="269" spans="6:10" x14ac:dyDescent="0.2">
      <c r="F269" s="1"/>
      <c r="J269" s="116"/>
    </row>
    <row r="270" spans="6:10" x14ac:dyDescent="0.2">
      <c r="F270" s="1"/>
      <c r="J270" s="116"/>
    </row>
    <row r="271" spans="6:10" x14ac:dyDescent="0.2">
      <c r="F271" s="1"/>
      <c r="J271" s="116"/>
    </row>
    <row r="272" spans="6:10" x14ac:dyDescent="0.2">
      <c r="F272" s="1"/>
      <c r="J272" s="116"/>
    </row>
    <row r="273" spans="6:10" x14ac:dyDescent="0.2">
      <c r="F273" s="1"/>
      <c r="J273" s="116"/>
    </row>
    <row r="274" spans="6:10" x14ac:dyDescent="0.2">
      <c r="F274" s="1"/>
      <c r="J274" s="116"/>
    </row>
    <row r="275" spans="6:10" x14ac:dyDescent="0.2">
      <c r="F275" s="1"/>
    </row>
  </sheetData>
  <sheetProtection algorithmName="SHA-512" hashValue="ZSAqIj3ly0zv6VluLuy04014mnt7j6YSs1w4GxZJLGOhTltyj/8v5bbUrtm2h2I7Dc/FGan0R5zjIEKn4FHrOA==" saltValue="GSIUOquDaZBv22WW5eoL4Q==" spinCount="100000" sheet="1" objects="1" scenarios="1"/>
  <autoFilter ref="Z1:Z275"/>
  <mergeCells count="42">
    <mergeCell ref="C165:D165"/>
    <mergeCell ref="C166:D166"/>
    <mergeCell ref="AA160:AB160"/>
    <mergeCell ref="X160:Z160"/>
    <mergeCell ref="K4:K5"/>
    <mergeCell ref="L4:L5"/>
    <mergeCell ref="M4:M5"/>
    <mergeCell ref="R4:R5"/>
    <mergeCell ref="X2:X5"/>
    <mergeCell ref="Y2:Y5"/>
    <mergeCell ref="Z2:Z5"/>
    <mergeCell ref="AA2:AA5"/>
    <mergeCell ref="AB2:AB5"/>
    <mergeCell ref="K3:R3"/>
    <mergeCell ref="K2:W2"/>
    <mergeCell ref="Q4:Q5"/>
    <mergeCell ref="S3:W3"/>
    <mergeCell ref="D1:AB1"/>
    <mergeCell ref="S4:S5"/>
    <mergeCell ref="U4:U5"/>
    <mergeCell ref="V4:V5"/>
    <mergeCell ref="W4:W5"/>
    <mergeCell ref="N4:N5"/>
    <mergeCell ref="O4:O5"/>
    <mergeCell ref="P4:P5"/>
    <mergeCell ref="F4:F5"/>
    <mergeCell ref="H4:H5"/>
    <mergeCell ref="I4:I5"/>
    <mergeCell ref="J4:J5"/>
    <mergeCell ref="D2:D5"/>
    <mergeCell ref="E2:E5"/>
    <mergeCell ref="F2:J2"/>
    <mergeCell ref="F3:J3"/>
    <mergeCell ref="A163:B164"/>
    <mergeCell ref="A160:B160"/>
    <mergeCell ref="C163:D163"/>
    <mergeCell ref="C164:D164"/>
    <mergeCell ref="A1:C1"/>
    <mergeCell ref="A2:A5"/>
    <mergeCell ref="B2:B5"/>
    <mergeCell ref="C2:C5"/>
    <mergeCell ref="C162:D162"/>
  </mergeCells>
  <conditionalFormatting sqref="D31:D32 D34 D36 D40:D42 D23:D28 D89:D98 D45:D70 D72:D85 D100:D156 D7:D11">
    <cfRule type="expression" priority="36">
      <formula>$D$7:$D$40&gt;#REF!</formula>
    </cfRule>
  </conditionalFormatting>
  <conditionalFormatting sqref="D29:D30 D33 D35 D37:D39 D43:D44">
    <cfRule type="expression" priority="47">
      <formula>$D$7:$D$17&gt;#REF!</formula>
    </cfRule>
  </conditionalFormatting>
  <conditionalFormatting sqref="D12:D22">
    <cfRule type="expression" priority="52">
      <formula>$D$7:$D$21&gt;#REF!</formula>
    </cfRule>
  </conditionalFormatting>
  <conditionalFormatting sqref="E7:E160">
    <cfRule type="expression" priority="1">
      <formula>"if(d5&gt;E5)"</formula>
    </cfRule>
  </conditionalFormatting>
  <pageMargins left="0.41" right="0.26" top="0.52" bottom="0.52" header="0.3" footer="0.3"/>
  <pageSetup scale="41" fitToHeight="3" orientation="landscape" r:id="rId1"/>
  <headerFooter>
    <oddFooter>&amp;RStr. &amp;P/&amp;N</oddFooter>
  </headerFooter>
  <rowBreaks count="1" manualBreakCount="1">
    <brk id="160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5"/>
  <sheetViews>
    <sheetView showGridLines="0" zoomScale="83" zoomScaleNormal="83" workbookViewId="0">
      <selection activeCell="D17" sqref="D17:D19"/>
    </sheetView>
  </sheetViews>
  <sheetFormatPr defaultColWidth="8.85546875" defaultRowHeight="12.75" x14ac:dyDescent="0.2"/>
  <cols>
    <col min="1" max="1" width="1.7109375" style="6" customWidth="1"/>
    <col min="2" max="2" width="39.28515625" style="6" customWidth="1"/>
    <col min="3" max="5" width="21.28515625" style="6" customWidth="1"/>
    <col min="6" max="16384" width="8.85546875" style="6"/>
  </cols>
  <sheetData>
    <row r="2" spans="2:5" ht="25.9" customHeight="1" x14ac:dyDescent="0.2">
      <c r="B2" s="278" t="s">
        <v>49</v>
      </c>
      <c r="C2" s="279"/>
      <c r="D2" s="279"/>
      <c r="E2" s="280"/>
    </row>
    <row r="3" spans="2:5" x14ac:dyDescent="0.2">
      <c r="B3" s="283" t="s">
        <v>32</v>
      </c>
      <c r="C3" s="284" t="s">
        <v>36</v>
      </c>
      <c r="D3" s="281" t="s">
        <v>11</v>
      </c>
      <c r="E3" s="281" t="s">
        <v>12</v>
      </c>
    </row>
    <row r="4" spans="2:5" x14ac:dyDescent="0.2">
      <c r="B4" s="283"/>
      <c r="C4" s="284"/>
      <c r="D4" s="282"/>
      <c r="E4" s="282"/>
    </row>
    <row r="5" spans="2:5" x14ac:dyDescent="0.2">
      <c r="B5" s="283"/>
      <c r="C5" s="284"/>
      <c r="D5" s="282"/>
      <c r="E5" s="282"/>
    </row>
    <row r="6" spans="2:5" ht="19.899999999999999" customHeight="1" x14ac:dyDescent="0.25">
      <c r="B6" s="48" t="s">
        <v>34</v>
      </c>
      <c r="C6" s="9">
        <f>D6+E6</f>
        <v>1175631</v>
      </c>
      <c r="D6" s="9">
        <f>'Ukupno po sektorima'!$E$7</f>
        <v>663100</v>
      </c>
      <c r="E6" s="9">
        <f>'Ukupno po sektorima'!Q7</f>
        <v>512531</v>
      </c>
    </row>
    <row r="7" spans="2:5" ht="19.899999999999999" customHeight="1" x14ac:dyDescent="0.25">
      <c r="B7" s="48" t="s">
        <v>35</v>
      </c>
      <c r="C7" s="9">
        <f>D7+E7</f>
        <v>14633866</v>
      </c>
      <c r="D7" s="9">
        <f>'Ukupno po sektorima'!$E$8</f>
        <v>1984377</v>
      </c>
      <c r="E7" s="9">
        <f>'Ukupno po sektorima'!Q8</f>
        <v>12649489</v>
      </c>
    </row>
    <row r="8" spans="2:5" ht="19.899999999999999" customHeight="1" x14ac:dyDescent="0.25">
      <c r="B8" s="48" t="s">
        <v>41</v>
      </c>
      <c r="C8" s="9">
        <f>D8+E8</f>
        <v>19691412</v>
      </c>
      <c r="D8" s="9">
        <f>'Ukupno po sektorima'!$E$9</f>
        <v>514682</v>
      </c>
      <c r="E8" s="9">
        <f>'Ukupno po sektorima'!Q9</f>
        <v>19176730</v>
      </c>
    </row>
    <row r="9" spans="2:5" ht="18" customHeight="1" x14ac:dyDescent="0.3">
      <c r="B9" s="27" t="s">
        <v>2</v>
      </c>
      <c r="C9" s="7">
        <f>SUM(C6:C8)</f>
        <v>35500909</v>
      </c>
      <c r="D9" s="7">
        <f>SUM(D6:D8)</f>
        <v>3162159</v>
      </c>
      <c r="E9" s="7">
        <f>SUM(E6:E8)</f>
        <v>32338750</v>
      </c>
    </row>
    <row r="10" spans="2:5" ht="13.15" customHeight="1" x14ac:dyDescent="0.2">
      <c r="B10" s="283" t="s">
        <v>0</v>
      </c>
      <c r="C10" s="284" t="s">
        <v>37</v>
      </c>
      <c r="D10" s="281" t="s">
        <v>11</v>
      </c>
      <c r="E10" s="281" t="s">
        <v>12</v>
      </c>
    </row>
    <row r="11" spans="2:5" ht="13.15" customHeight="1" x14ac:dyDescent="0.2">
      <c r="B11" s="283"/>
      <c r="C11" s="284"/>
      <c r="D11" s="282"/>
      <c r="E11" s="282"/>
    </row>
    <row r="12" spans="2:5" ht="13.15" customHeight="1" x14ac:dyDescent="0.2">
      <c r="B12" s="283"/>
      <c r="C12" s="284"/>
      <c r="D12" s="282"/>
      <c r="E12" s="282"/>
    </row>
    <row r="13" spans="2:5" ht="19.899999999999999" customHeight="1" x14ac:dyDescent="0.25">
      <c r="B13" s="48" t="s">
        <v>34</v>
      </c>
      <c r="C13" s="9">
        <f>D13+E13</f>
        <v>11645570</v>
      </c>
      <c r="D13" s="9">
        <f>'Ukupno po sektorima'!$F$7</f>
        <v>1950750</v>
      </c>
      <c r="E13" s="9">
        <f>'Ukupno po sektorima'!R7</f>
        <v>9694820</v>
      </c>
    </row>
    <row r="14" spans="2:5" ht="19.899999999999999" customHeight="1" x14ac:dyDescent="0.25">
      <c r="B14" s="48" t="s">
        <v>35</v>
      </c>
      <c r="C14" s="9">
        <f>D14+E14</f>
        <v>24803014</v>
      </c>
      <c r="D14" s="9">
        <f>'Ukupno po sektorima'!$F$8</f>
        <v>5005468</v>
      </c>
      <c r="E14" s="9">
        <f>'Ukupno po sektorima'!R8</f>
        <v>19797546</v>
      </c>
    </row>
    <row r="15" spans="2:5" ht="19.899999999999999" customHeight="1" x14ac:dyDescent="0.25">
      <c r="B15" s="48" t="s">
        <v>41</v>
      </c>
      <c r="C15" s="9">
        <f>D15+E15</f>
        <v>15439701</v>
      </c>
      <c r="D15" s="9">
        <f>'Ukupno po sektorima'!$F$9</f>
        <v>844383</v>
      </c>
      <c r="E15" s="9">
        <f>'Ukupno po sektorima'!R9</f>
        <v>14595318</v>
      </c>
    </row>
    <row r="16" spans="2:5" ht="18" customHeight="1" x14ac:dyDescent="0.3">
      <c r="B16" s="27" t="s">
        <v>2</v>
      </c>
      <c r="C16" s="7">
        <f>SUM(C13:C15)</f>
        <v>51888285</v>
      </c>
      <c r="D16" s="7">
        <f>SUM(D13:D15)</f>
        <v>7800601</v>
      </c>
      <c r="E16" s="7">
        <f>SUM(E13:E15)</f>
        <v>44087684</v>
      </c>
    </row>
    <row r="17" spans="2:5" ht="13.15" customHeight="1" x14ac:dyDescent="0.2">
      <c r="B17" s="283" t="s">
        <v>0</v>
      </c>
      <c r="C17" s="284" t="s">
        <v>38</v>
      </c>
      <c r="D17" s="281" t="s">
        <v>11</v>
      </c>
      <c r="E17" s="281" t="s">
        <v>12</v>
      </c>
    </row>
    <row r="18" spans="2:5" ht="13.15" customHeight="1" x14ac:dyDescent="0.2">
      <c r="B18" s="283"/>
      <c r="C18" s="284"/>
      <c r="D18" s="282"/>
      <c r="E18" s="282"/>
    </row>
    <row r="19" spans="2:5" ht="13.15" customHeight="1" x14ac:dyDescent="0.2">
      <c r="B19" s="283"/>
      <c r="C19" s="284"/>
      <c r="D19" s="282"/>
      <c r="E19" s="282"/>
    </row>
    <row r="20" spans="2:5" ht="19.899999999999999" customHeight="1" x14ac:dyDescent="0.25">
      <c r="B20" s="48" t="s">
        <v>34</v>
      </c>
      <c r="C20" s="9">
        <f>D20+E20</f>
        <v>12552750</v>
      </c>
      <c r="D20" s="9">
        <f>'Ukupno po sektorima'!$G$7</f>
        <v>2225250</v>
      </c>
      <c r="E20" s="9">
        <f>'Ukupno po sektorima'!S7</f>
        <v>10327500</v>
      </c>
    </row>
    <row r="21" spans="2:5" ht="19.899999999999999" customHeight="1" x14ac:dyDescent="0.25">
      <c r="B21" s="48" t="s">
        <v>35</v>
      </c>
      <c r="C21" s="9">
        <f>D21+E21</f>
        <v>15950247</v>
      </c>
      <c r="D21" s="9">
        <f>'Ukupno po sektorima'!$G$8</f>
        <v>3606845</v>
      </c>
      <c r="E21" s="9">
        <f>'Ukupno po sektorima'!S8</f>
        <v>12343402</v>
      </c>
    </row>
    <row r="22" spans="2:5" ht="19.899999999999999" customHeight="1" x14ac:dyDescent="0.25">
      <c r="B22" s="48" t="s">
        <v>41</v>
      </c>
      <c r="C22" s="9">
        <f>D22+E22</f>
        <v>21446192</v>
      </c>
      <c r="D22" s="9">
        <f>'Ukupno po sektorima'!$G$9</f>
        <v>1706637</v>
      </c>
      <c r="E22" s="9">
        <f>'Ukupno po sektorima'!S9</f>
        <v>19739555</v>
      </c>
    </row>
    <row r="23" spans="2:5" ht="18" customHeight="1" x14ac:dyDescent="0.3">
      <c r="B23" s="27" t="s">
        <v>2</v>
      </c>
      <c r="C23" s="7">
        <f>SUM(C20:C22)</f>
        <v>49949189</v>
      </c>
      <c r="D23" s="7">
        <f>SUM(D20:D22)</f>
        <v>7538732</v>
      </c>
      <c r="E23" s="7">
        <f>SUM(E20:E22)</f>
        <v>42410457</v>
      </c>
    </row>
    <row r="25" spans="2:5" ht="18" customHeight="1" x14ac:dyDescent="0.3">
      <c r="B25" s="16" t="s">
        <v>39</v>
      </c>
      <c r="C25" s="7">
        <f>C9+C16+C23</f>
        <v>137338383</v>
      </c>
      <c r="D25" s="7">
        <f>D9+D16+D23</f>
        <v>18501492</v>
      </c>
      <c r="E25" s="7">
        <f>E9+E16+E23</f>
        <v>118836891</v>
      </c>
    </row>
  </sheetData>
  <sheetProtection algorithmName="SHA-512" hashValue="D0XGDzQAbiFc1g9Y+oA+EXrF1MJ27yLgqJnJ+gtmpP5ieLXc0N7HU/xG3YyksKXEvHqudtGwvQHky++baCLLfw==" saltValue="rg7HuJ/iITGqBhpS5eMNDA==" spinCount="100000" sheet="1" objects="1" scenarios="1"/>
  <mergeCells count="13">
    <mergeCell ref="B2:E2"/>
    <mergeCell ref="E17:E19"/>
    <mergeCell ref="B3:B5"/>
    <mergeCell ref="D3:D5"/>
    <mergeCell ref="E3:E5"/>
    <mergeCell ref="C3:C5"/>
    <mergeCell ref="B17:B19"/>
    <mergeCell ref="C17:C19"/>
    <mergeCell ref="D17:D19"/>
    <mergeCell ref="D10:D12"/>
    <mergeCell ref="E10:E12"/>
    <mergeCell ref="B10:B12"/>
    <mergeCell ref="C10:C12"/>
  </mergeCells>
  <pageMargins left="0.43" right="0.31" top="0.72" bottom="1" header="0.5" footer="0.5"/>
  <pageSetup paperSize="9" scale="8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2"/>
  <sheetViews>
    <sheetView showGridLines="0" topLeftCell="A7" zoomScaleNormal="100" workbookViewId="0">
      <selection activeCell="K9" sqref="K9"/>
    </sheetView>
  </sheetViews>
  <sheetFormatPr defaultColWidth="8.85546875" defaultRowHeight="12.75" x14ac:dyDescent="0.2"/>
  <cols>
    <col min="1" max="1" width="1.7109375" style="6" customWidth="1"/>
    <col min="2" max="2" width="21.5703125" style="6" customWidth="1"/>
    <col min="3" max="3" width="12.28515625" style="6" customWidth="1"/>
    <col min="4" max="4" width="14.140625" style="6" customWidth="1"/>
    <col min="5" max="5" width="12" style="6" customWidth="1"/>
    <col min="6" max="7" width="11.7109375" style="6" customWidth="1"/>
    <col min="8" max="8" width="12.28515625" style="6" customWidth="1"/>
    <col min="9" max="17" width="12" style="6" customWidth="1"/>
    <col min="18" max="18" width="12" style="6" bestFit="1" customWidth="1"/>
    <col min="19" max="20" width="12" style="6" customWidth="1"/>
    <col min="21" max="21" width="12.28515625" style="6" customWidth="1"/>
    <col min="22" max="16384" width="8.85546875" style="6"/>
  </cols>
  <sheetData>
    <row r="2" spans="2:21" ht="28.9" customHeight="1" x14ac:dyDescent="0.2">
      <c r="B2" s="26" t="s">
        <v>55</v>
      </c>
    </row>
    <row r="3" spans="2:21" ht="13.9" customHeight="1" x14ac:dyDescent="0.2">
      <c r="B3" s="285" t="s">
        <v>32</v>
      </c>
      <c r="C3" s="289" t="s">
        <v>10</v>
      </c>
      <c r="D3" s="263" t="s">
        <v>31</v>
      </c>
      <c r="E3" s="253" t="s">
        <v>11</v>
      </c>
      <c r="F3" s="253"/>
      <c r="G3" s="253"/>
      <c r="H3" s="253"/>
      <c r="I3" s="277" t="s">
        <v>12</v>
      </c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90" t="s">
        <v>33</v>
      </c>
    </row>
    <row r="4" spans="2:21" ht="19.149999999999999" customHeight="1" x14ac:dyDescent="0.2">
      <c r="B4" s="286"/>
      <c r="C4" s="289"/>
      <c r="D4" s="263"/>
      <c r="E4" s="256" t="s">
        <v>15</v>
      </c>
      <c r="F4" s="256"/>
      <c r="G4" s="256"/>
      <c r="H4" s="256"/>
      <c r="I4" s="263" t="s">
        <v>46</v>
      </c>
      <c r="J4" s="263"/>
      <c r="K4" s="263"/>
      <c r="L4" s="263"/>
      <c r="M4" s="263"/>
      <c r="N4" s="263"/>
      <c r="O4" s="263"/>
      <c r="P4" s="263"/>
      <c r="Q4" s="291" t="s">
        <v>16</v>
      </c>
      <c r="R4" s="291"/>
      <c r="S4" s="291"/>
      <c r="T4" s="291"/>
      <c r="U4" s="290"/>
    </row>
    <row r="5" spans="2:21" ht="13.15" customHeight="1" x14ac:dyDescent="0.2">
      <c r="B5" s="286"/>
      <c r="C5" s="289"/>
      <c r="D5" s="263"/>
      <c r="E5" s="269" t="s">
        <v>17</v>
      </c>
      <c r="F5" s="269" t="s">
        <v>18</v>
      </c>
      <c r="G5" s="269" t="s">
        <v>19</v>
      </c>
      <c r="H5" s="269" t="s">
        <v>20</v>
      </c>
      <c r="I5" s="288" t="s">
        <v>21</v>
      </c>
      <c r="J5" s="288" t="s">
        <v>22</v>
      </c>
      <c r="K5" s="288" t="s">
        <v>23</v>
      </c>
      <c r="L5" s="288" t="s">
        <v>54</v>
      </c>
      <c r="M5" s="288" t="s">
        <v>24</v>
      </c>
      <c r="N5" s="288" t="s">
        <v>47</v>
      </c>
      <c r="O5" s="288" t="s">
        <v>25</v>
      </c>
      <c r="P5" s="288" t="s">
        <v>26</v>
      </c>
      <c r="Q5" s="267" t="s">
        <v>17</v>
      </c>
      <c r="R5" s="267" t="s">
        <v>18</v>
      </c>
      <c r="S5" s="267" t="s">
        <v>19</v>
      </c>
      <c r="T5" s="267" t="s">
        <v>20</v>
      </c>
      <c r="U5" s="290"/>
    </row>
    <row r="6" spans="2:21" ht="15.75" customHeight="1" x14ac:dyDescent="0.2">
      <c r="B6" s="287"/>
      <c r="C6" s="289"/>
      <c r="D6" s="263"/>
      <c r="E6" s="269"/>
      <c r="F6" s="269"/>
      <c r="G6" s="269"/>
      <c r="H6" s="269"/>
      <c r="I6" s="288"/>
      <c r="J6" s="288"/>
      <c r="K6" s="288"/>
      <c r="L6" s="288"/>
      <c r="M6" s="288"/>
      <c r="N6" s="288"/>
      <c r="O6" s="288"/>
      <c r="P6" s="288"/>
      <c r="Q6" s="267"/>
      <c r="R6" s="267"/>
      <c r="S6" s="267"/>
      <c r="T6" s="267"/>
      <c r="U6" s="290"/>
    </row>
    <row r="7" spans="2:21" ht="40.9" customHeight="1" x14ac:dyDescent="0.25">
      <c r="B7" s="47" t="s">
        <v>34</v>
      </c>
      <c r="C7" s="23">
        <f>SUMIF('Plan 2015-2017'!$AB7:$AB159,"ЕС",'Plan 2015-2017'!D7:D159)</f>
        <v>42501500</v>
      </c>
      <c r="D7" s="22" t="e">
        <f>SUMIF('Plan 2015-2017'!$AB7:$AB159,"ЕС",'Plan 2015-2017'!#REF!)</f>
        <v>#REF!</v>
      </c>
      <c r="E7" s="23">
        <f>SUMIF('Plan 2015-2017'!$AB7:$AB159,"ЕС",'Plan 2015-2017'!F7:F159)</f>
        <v>663100</v>
      </c>
      <c r="F7" s="23">
        <f>SUMIF('Plan 2015-2017'!$AB7:$AB159,"ЕС",'Plan 2015-2017'!H7:H159)</f>
        <v>1950750</v>
      </c>
      <c r="G7" s="23">
        <f>SUMIF('Plan 2015-2017'!$AB7:$AB159,"ЕС",'Plan 2015-2017'!I7:I159)</f>
        <v>2225250</v>
      </c>
      <c r="H7" s="24">
        <f>SUMIF('Plan 2015-2017'!$AB7:$AB159,"ЕС",'Plan 2015-2017'!J7:J159)</f>
        <v>4839100</v>
      </c>
      <c r="I7" s="23">
        <f>SUMIF('Plan 2015-2017'!$AB7:$AB159,"ЕС",'Plan 2015-2017'!K7:K159)</f>
        <v>0</v>
      </c>
      <c r="J7" s="23">
        <f>SUMIF('Plan 2015-2017'!$AB7:$AB159,"ЕС",'Plan 2015-2017'!L7:L159)</f>
        <v>225000</v>
      </c>
      <c r="K7" s="23">
        <f>SUMIF('Plan 2015-2017'!$AB7:$AB159,"ЕС",'Plan 2015-2017'!M7:M159)</f>
        <v>0</v>
      </c>
      <c r="L7" s="23">
        <f>SUMIF('Plan 2015-2017'!$AB7:$AB159,"ЕС",'Plan 2015-2017'!N7:N159)</f>
        <v>26000</v>
      </c>
      <c r="M7" s="23">
        <f>SUMIF('Plan 2015-2017'!$AB7:$AB159,"ЕС",'Plan 2015-2017'!O7:O159)</f>
        <v>10000</v>
      </c>
      <c r="N7" s="23">
        <f>SUMIF('Plan 2015-2017'!$AB7:$AB159,"ЕС",'Plan 2015-2017'!P7:P159)</f>
        <v>0</v>
      </c>
      <c r="O7" s="23">
        <f>SUMIF('Plan 2015-2017'!$AB7:$AB159,"ЕС",'Plan 2015-2017'!Q7:Q159)</f>
        <v>251531</v>
      </c>
      <c r="P7" s="23">
        <f>SUMIF('Plan 2015-2017'!$AB7:$AB159,"ЕС",'Plan 2015-2017'!R7:R159)</f>
        <v>0</v>
      </c>
      <c r="Q7" s="24">
        <f>SUMIF('Plan 2015-2017'!$AB7:$AB159,"ЕС",'Plan 2015-2017'!S7:S159)</f>
        <v>512531</v>
      </c>
      <c r="R7" s="23">
        <f>SUMIF('Plan 2015-2017'!$AB7:$AB159,"ЕС",'Plan 2015-2017'!U7:U159)</f>
        <v>9694820</v>
      </c>
      <c r="S7" s="23">
        <f>SUMIF('Plan 2015-2017'!$AB7:$AB159,"ЕС",'Plan 2015-2017'!V7:V159)</f>
        <v>10327500</v>
      </c>
      <c r="T7" s="24">
        <f>SUMIF('Plan 2015-2017'!$AB7:$AB159,"ЕС",'Plan 2015-2017'!W7:W159)</f>
        <v>20534851</v>
      </c>
      <c r="U7" s="51">
        <f>COUNTIF('Plan 2015-2017'!$AB7:$AB159,"ЕС")</f>
        <v>55</v>
      </c>
    </row>
    <row r="8" spans="2:21" ht="40.9" customHeight="1" x14ac:dyDescent="0.25">
      <c r="B8" s="47" t="s">
        <v>35</v>
      </c>
      <c r="C8" s="23">
        <f>SUMIF('Plan 2015-2017'!$AB7:$AB159,"ДС",'Plan 2015-2017'!D7:D159)</f>
        <v>99576036</v>
      </c>
      <c r="D8" s="22" t="e">
        <f>SUMIF('Plan 2015-2017'!$AB7:$AB159,"ДС",'Plan 2015-2017'!#REF!)</f>
        <v>#REF!</v>
      </c>
      <c r="E8" s="23">
        <f>SUMIF('Plan 2015-2017'!$AB7:$AB159,"ДС",'Plan 2015-2017'!F7:F159)</f>
        <v>1984377</v>
      </c>
      <c r="F8" s="23">
        <f>SUMIF('Plan 2015-2017'!$AB7:$AB159,"ДС",'Plan 2015-2017'!H7:H159)</f>
        <v>5005468</v>
      </c>
      <c r="G8" s="23">
        <f>SUMIF('Plan 2015-2017'!$AB7:$AB159,"ДС",'Plan 2015-2017'!I7:I159)</f>
        <v>3606845</v>
      </c>
      <c r="H8" s="24">
        <f>SUMIF('Plan 2015-2017'!$AB7:$AB159,"ДС",'Plan 2015-2017'!J7:J159)</f>
        <v>10596690</v>
      </c>
      <c r="I8" s="23">
        <f>SUMIF('Plan 2015-2017'!$AB7:$AB159,"ДС",'Plan 2015-2017'!K7:K159)</f>
        <v>3336897</v>
      </c>
      <c r="J8" s="23">
        <f>SUMIF('Plan 2015-2017'!$AB7:$AB159,"ДС",'Plan 2015-2017'!L7:L159)</f>
        <v>3705000</v>
      </c>
      <c r="K8" s="23">
        <f>SUMIF('Plan 2015-2017'!$AB7:$AB159,"ДС",'Plan 2015-2017'!M7:M159)</f>
        <v>0</v>
      </c>
      <c r="L8" s="23">
        <f>SUMIF('Plan 2015-2017'!$AB7:$AB159,"ДС",'Plan 2015-2017'!N7:N159)</f>
        <v>2110000</v>
      </c>
      <c r="M8" s="23">
        <f>SUMIF('Plan 2015-2017'!$AB7:$AB159,"ДС",'Plan 2015-2017'!O7:O159)</f>
        <v>387134</v>
      </c>
      <c r="N8" s="23">
        <f>SUMIF('Plan 2015-2017'!$AB7:$AB159,"ДС",'Plan 2015-2017'!P7:P159)</f>
        <v>1108674</v>
      </c>
      <c r="O8" s="23">
        <f>SUMIF('Plan 2015-2017'!$AB7:$AB159,"ДС",'Plan 2015-2017'!Q7:Q159)</f>
        <v>1996784</v>
      </c>
      <c r="P8" s="23">
        <f>SUMIF('Plan 2015-2017'!$AB7:$AB159,"ДС",'Plan 2015-2017'!R7:R159)</f>
        <v>5000</v>
      </c>
      <c r="Q8" s="24">
        <f>SUMIF('Plan 2015-2017'!$AB7:$AB159,"ДС",'Plan 2015-2017'!S7:S159)</f>
        <v>12649489</v>
      </c>
      <c r="R8" s="23">
        <f>SUMIF('Plan 2015-2017'!$AB7:$AB159,"ДС",'Plan 2015-2017'!U7:U159)</f>
        <v>19797546</v>
      </c>
      <c r="S8" s="23">
        <f>SUMIF('Plan 2015-2017'!$AB7:$AB159,"ДС",'Plan 2015-2017'!V7:V159)</f>
        <v>12343402</v>
      </c>
      <c r="T8" s="24">
        <f>SUMIF('Plan 2015-2017'!$AB7:$AB159,"ДС",'Plan 2015-2017'!W7:W159)</f>
        <v>44790437</v>
      </c>
      <c r="U8" s="51">
        <f>COUNTIF('Plan 2015-2017'!$AB7:$AB159,"ДС")</f>
        <v>53</v>
      </c>
    </row>
    <row r="9" spans="2:21" ht="48.75" customHeight="1" x14ac:dyDescent="0.25">
      <c r="B9" s="47" t="s">
        <v>41</v>
      </c>
      <c r="C9" s="23">
        <f>SUMIF('Plan 2015-2017'!$AB7:$AB159,"ЗС",'Plan 2015-2017'!D7:D159)</f>
        <v>82237408</v>
      </c>
      <c r="D9" s="22" t="e">
        <f>SUMIF('Plan 2015-2017'!$AB7:$AB159,"ЗС",'Plan 2015-2017'!#REF!)</f>
        <v>#REF!</v>
      </c>
      <c r="E9" s="23">
        <f>SUMIF('Plan 2015-2017'!$AB7:$AB159,"ЗС",'Plan 2015-2017'!F7:F159)</f>
        <v>514682</v>
      </c>
      <c r="F9" s="23">
        <f>SUMIF('Plan 2015-2017'!$AB7:$AB159,"ЗС",'Plan 2015-2017'!H7:H159)</f>
        <v>844383</v>
      </c>
      <c r="G9" s="23">
        <f>SUMIF('Plan 2015-2017'!$AB7:$AB159,"ЗС",'Plan 2015-2017'!I7:I159)</f>
        <v>1706637</v>
      </c>
      <c r="H9" s="24">
        <f>SUMIF('Plan 2015-2017'!$AB7:$AB159,"ЗС",'Plan 2015-2017'!J7:J159)</f>
        <v>3065702</v>
      </c>
      <c r="I9" s="23">
        <f>SUMIF('Plan 2015-2017'!$AB7:$AB159,"ЗС",'Plan 2015-2017'!K7:K159)</f>
        <v>16922935</v>
      </c>
      <c r="J9" s="23">
        <f>SUMIF('Plan 2015-2017'!$AB7:$AB159,"ЗС",'Plan 2015-2017'!L7:L159)</f>
        <v>0</v>
      </c>
      <c r="K9" s="23">
        <f>SUMIF('Plan 2015-2017'!$AB7:$AB159,"ЗС",'Plan 2015-2017'!M7:M159)</f>
        <v>0</v>
      </c>
      <c r="L9" s="23">
        <f>SUMIF('Plan 2015-2017'!$AB7:$AB159,"ЗС",'Plan 2015-2017'!N7:N159)</f>
        <v>0</v>
      </c>
      <c r="M9" s="23">
        <f>SUMIF('Plan 2015-2017'!$AB7:$AB159,"ЗС",'Plan 2015-2017'!O7:O159)</f>
        <v>638438</v>
      </c>
      <c r="N9" s="23">
        <f>SUMIF('Plan 2015-2017'!$AB7:$AB159,"ЗС",'Plan 2015-2017'!P7:P159)</f>
        <v>815357</v>
      </c>
      <c r="O9" s="23">
        <f>SUMIF('Plan 2015-2017'!$AB7:$AB159,"ЗС",'Plan 2015-2017'!Q7:Q159)</f>
        <v>800000</v>
      </c>
      <c r="P9" s="23">
        <f>SUMIF('Plan 2015-2017'!$AB7:$AB159,"ЗС",'Plan 2015-2017'!R7:R159)</f>
        <v>0</v>
      </c>
      <c r="Q9" s="24">
        <f>SUMIF('Plan 2015-2017'!$AB7:$AB159,"ЗС",'Plan 2015-2017'!S7:S159)</f>
        <v>19176730</v>
      </c>
      <c r="R9" s="23">
        <f>SUMIF('Plan 2015-2017'!$AB7:$AB159,"ЗС",'Plan 2015-2017'!U7:U159)</f>
        <v>14595318</v>
      </c>
      <c r="S9" s="23">
        <f>SUMIF('Plan 2015-2017'!$AB7:$AB159,"ЗС",'Plan 2015-2017'!V7:V159)</f>
        <v>19739555</v>
      </c>
      <c r="T9" s="24">
        <f>SUMIF('Plan 2015-2017'!$AB7:$AB159,"ЗС",'Plan 2015-2017'!W7:W159)</f>
        <v>53511603</v>
      </c>
      <c r="U9" s="51">
        <f>COUNTIF('Plan 2015-2017'!$AB7:$AB159,"ЗС")</f>
        <v>42</v>
      </c>
    </row>
    <row r="10" spans="2:21" ht="40.9" customHeight="1" x14ac:dyDescent="0.3">
      <c r="B10" s="25" t="s">
        <v>40</v>
      </c>
      <c r="C10" s="24">
        <f>SUM(C7:C9)</f>
        <v>224314944</v>
      </c>
      <c r="D10" s="22" t="e">
        <f t="shared" ref="D10:T10" si="0">SUM(D7:D9)</f>
        <v>#REF!</v>
      </c>
      <c r="E10" s="24">
        <f t="shared" si="0"/>
        <v>3162159</v>
      </c>
      <c r="F10" s="24">
        <f t="shared" si="0"/>
        <v>7800601</v>
      </c>
      <c r="G10" s="24">
        <f t="shared" si="0"/>
        <v>7538732</v>
      </c>
      <c r="H10" s="24">
        <f t="shared" si="0"/>
        <v>18501492</v>
      </c>
      <c r="I10" s="24">
        <f t="shared" si="0"/>
        <v>20259832</v>
      </c>
      <c r="J10" s="24">
        <f t="shared" si="0"/>
        <v>3930000</v>
      </c>
      <c r="K10" s="24">
        <f t="shared" si="0"/>
        <v>0</v>
      </c>
      <c r="L10" s="24">
        <f t="shared" si="0"/>
        <v>2136000</v>
      </c>
      <c r="M10" s="24">
        <f t="shared" si="0"/>
        <v>1035572</v>
      </c>
      <c r="N10" s="24">
        <f t="shared" si="0"/>
        <v>1924031</v>
      </c>
      <c r="O10" s="24">
        <f t="shared" si="0"/>
        <v>3048315</v>
      </c>
      <c r="P10" s="24">
        <f t="shared" si="0"/>
        <v>5000</v>
      </c>
      <c r="Q10" s="24">
        <f t="shared" si="0"/>
        <v>32338750</v>
      </c>
      <c r="R10" s="24">
        <f t="shared" si="0"/>
        <v>44087684</v>
      </c>
      <c r="S10" s="24">
        <f t="shared" si="0"/>
        <v>42410457</v>
      </c>
      <c r="T10" s="24">
        <f t="shared" si="0"/>
        <v>118836891</v>
      </c>
      <c r="U10" s="49">
        <f>SUM(U7:U9)</f>
        <v>150</v>
      </c>
    </row>
    <row r="12" spans="2:21" s="8" customFormat="1" ht="15" x14ac:dyDescent="0.25">
      <c r="B12" s="50" t="s">
        <v>48</v>
      </c>
    </row>
  </sheetData>
  <sheetProtection algorithmName="SHA-512" hashValue="udbT5KuzEPni1B5/xcksAQHqA+jtLy9VIGMwxYDxadE/riGlrr56L3Wb0fOuX9wd5rX206T5Dzx7UCr40FUT6Q==" saltValue="Uj7FrGl2HvYo7jVe1PDXxQ==" spinCount="100000" sheet="1" objects="1" scenarios="1"/>
  <mergeCells count="25">
    <mergeCell ref="D3:D6"/>
    <mergeCell ref="E3:H3"/>
    <mergeCell ref="U3:U6"/>
    <mergeCell ref="E4:H4"/>
    <mergeCell ref="L5:L6"/>
    <mergeCell ref="I5:I6"/>
    <mergeCell ref="J5:J6"/>
    <mergeCell ref="K5:K6"/>
    <mergeCell ref="Q4:T4"/>
    <mergeCell ref="B3:B6"/>
    <mergeCell ref="I4:P4"/>
    <mergeCell ref="I3:T3"/>
    <mergeCell ref="M5:M6"/>
    <mergeCell ref="N5:N6"/>
    <mergeCell ref="O5:O6"/>
    <mergeCell ref="P5:P6"/>
    <mergeCell ref="Q5:Q6"/>
    <mergeCell ref="R5:R6"/>
    <mergeCell ref="S5:S6"/>
    <mergeCell ref="T5:T6"/>
    <mergeCell ref="E5:E6"/>
    <mergeCell ref="F5:F6"/>
    <mergeCell ref="G5:G6"/>
    <mergeCell ref="H5:H6"/>
    <mergeCell ref="C3:C6"/>
  </mergeCells>
  <pageMargins left="0.34" right="0.23" top="0.72" bottom="1" header="0.5" footer="0.5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Plan 2015-2017</vt:lpstr>
      <vt:lpstr>Ukupno po godinama</vt:lpstr>
      <vt:lpstr>Ukupno po sektorima</vt:lpstr>
    </vt:vector>
  </TitlesOfParts>
  <Company>UNDP Bosnia and Herzegovina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msutonwilliams</dc:creator>
  <cp:lastModifiedBy>Svetozar Vuckovac</cp:lastModifiedBy>
  <cp:lastPrinted>2014-11-05T13:38:26Z</cp:lastPrinted>
  <dcterms:created xsi:type="dcterms:W3CDTF">2013-10-16T07:47:36Z</dcterms:created>
  <dcterms:modified xsi:type="dcterms:W3CDTF">2019-08-28T07:05:14Z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